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Dopravní část II.etap..." sheetId="2" r:id="rId2"/>
    <sheet name="B - Dopravní část II.etap..." sheetId="3" r:id="rId3"/>
    <sheet name="C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Dopravní část II.etap...'!$C$91:$K$532</definedName>
    <definedName name="_xlnm.Print_Area" localSheetId="1">'A - Dopravní část II.etap...'!$C$45:$J$73,'A - Dopravní část II.etap...'!$C$79:$K$532</definedName>
    <definedName name="_xlnm.Print_Titles" localSheetId="1">'A - Dopravní část II.etap...'!$91:$91</definedName>
    <definedName name="_xlnm._FilterDatabase" localSheetId="2" hidden="1">'B - Dopravní část II.etap...'!$C$93:$K$645</definedName>
    <definedName name="_xlnm.Print_Area" localSheetId="2">'B - Dopravní část II.etap...'!$C$45:$J$75,'B - Dopravní část II.etap...'!$C$81:$K$645</definedName>
    <definedName name="_xlnm.Print_Titles" localSheetId="2">'B - Dopravní část II.etap...'!$93:$93</definedName>
    <definedName name="_xlnm._FilterDatabase" localSheetId="3" hidden="1">'C - VRN'!$C$79:$K$123</definedName>
    <definedName name="_xlnm.Print_Area" localSheetId="3">'C - VRN'!$C$45:$J$61,'C - VRN'!$C$67:$K$123</definedName>
    <definedName name="_xlnm.Print_Titles" localSheetId="3">'C - VRN'!$79:$79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2"/>
  <c r="BH92"/>
  <c r="BG92"/>
  <c r="BF92"/>
  <c r="T92"/>
  <c r="R92"/>
  <c r="P92"/>
  <c r="BK92"/>
  <c r="J92"/>
  <c r="BE92"/>
  <c r="BI88"/>
  <c r="BH88"/>
  <c r="BG88"/>
  <c r="BF88"/>
  <c r="T88"/>
  <c r="R88"/>
  <c r="P88"/>
  <c r="BK88"/>
  <c r="J88"/>
  <c r="BE88"/>
  <c r="BI84"/>
  <c r="BH84"/>
  <c r="BG84"/>
  <c r="BF84"/>
  <c r="T84"/>
  <c r="R84"/>
  <c r="P84"/>
  <c r="BK84"/>
  <c r="J84"/>
  <c r="BE84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644"/>
  <c r="BH644"/>
  <c r="BG644"/>
  <c r="BF644"/>
  <c r="T644"/>
  <c r="T643"/>
  <c r="R644"/>
  <c r="R643"/>
  <c r="P644"/>
  <c r="P643"/>
  <c r="BK644"/>
  <c r="BK643"/>
  <c r="J643"/>
  <c r="J644"/>
  <c r="BE644"/>
  <c r="J74"/>
  <c r="BI636"/>
  <c r="BH636"/>
  <c r="BG636"/>
  <c r="BF636"/>
  <c r="T636"/>
  <c r="R636"/>
  <c r="P636"/>
  <c r="BK636"/>
  <c r="J636"/>
  <c r="BE636"/>
  <c r="BI632"/>
  <c r="BH632"/>
  <c r="BG632"/>
  <c r="BF632"/>
  <c r="T632"/>
  <c r="R632"/>
  <c r="P632"/>
  <c r="BK632"/>
  <c r="J632"/>
  <c r="BE632"/>
  <c r="BI623"/>
  <c r="BH623"/>
  <c r="BG623"/>
  <c r="BF623"/>
  <c r="T623"/>
  <c r="R623"/>
  <c r="P623"/>
  <c r="BK623"/>
  <c r="J623"/>
  <c r="BE623"/>
  <c r="BI619"/>
  <c r="BH619"/>
  <c r="BG619"/>
  <c r="BF619"/>
  <c r="T619"/>
  <c r="R619"/>
  <c r="P619"/>
  <c r="BK619"/>
  <c r="J619"/>
  <c r="BE619"/>
  <c r="BI612"/>
  <c r="BH612"/>
  <c r="BG612"/>
  <c r="BF612"/>
  <c r="T612"/>
  <c r="R612"/>
  <c r="P612"/>
  <c r="BK612"/>
  <c r="J612"/>
  <c r="BE612"/>
  <c r="BI608"/>
  <c r="BH608"/>
  <c r="BG608"/>
  <c r="BF608"/>
  <c r="T608"/>
  <c r="R608"/>
  <c r="P608"/>
  <c r="BK608"/>
  <c r="J608"/>
  <c r="BE608"/>
  <c r="BI597"/>
  <c r="BH597"/>
  <c r="BG597"/>
  <c r="BF597"/>
  <c r="T597"/>
  <c r="R597"/>
  <c r="P597"/>
  <c r="BK597"/>
  <c r="J597"/>
  <c r="BE597"/>
  <c r="BI593"/>
  <c r="BH593"/>
  <c r="BG593"/>
  <c r="BF593"/>
  <c r="T593"/>
  <c r="R593"/>
  <c r="P593"/>
  <c r="BK593"/>
  <c r="J593"/>
  <c r="BE593"/>
  <c r="BI589"/>
  <c r="BH589"/>
  <c r="BG589"/>
  <c r="BF589"/>
  <c r="T589"/>
  <c r="T588"/>
  <c r="R589"/>
  <c r="R588"/>
  <c r="P589"/>
  <c r="P588"/>
  <c r="BK589"/>
  <c r="BK588"/>
  <c r="J588"/>
  <c r="J589"/>
  <c r="BE589"/>
  <c r="J73"/>
  <c r="BI586"/>
  <c r="BH586"/>
  <c r="BG586"/>
  <c r="BF586"/>
  <c r="T586"/>
  <c r="R586"/>
  <c r="P586"/>
  <c r="BK586"/>
  <c r="J586"/>
  <c r="BE586"/>
  <c r="BI582"/>
  <c r="BH582"/>
  <c r="BG582"/>
  <c r="BF582"/>
  <c r="T582"/>
  <c r="R582"/>
  <c r="P582"/>
  <c r="BK582"/>
  <c r="J582"/>
  <c r="BE582"/>
  <c r="BI577"/>
  <c r="BH577"/>
  <c r="BG577"/>
  <c r="BF577"/>
  <c r="T577"/>
  <c r="R577"/>
  <c r="P577"/>
  <c r="BK577"/>
  <c r="J577"/>
  <c r="BE577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59"/>
  <c r="BH559"/>
  <c r="BG559"/>
  <c r="BF559"/>
  <c r="T559"/>
  <c r="R559"/>
  <c r="P559"/>
  <c r="BK559"/>
  <c r="J559"/>
  <c r="BE559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49"/>
  <c r="BH549"/>
  <c r="BG549"/>
  <c r="BF549"/>
  <c r="T549"/>
  <c r="T548"/>
  <c r="R549"/>
  <c r="R548"/>
  <c r="P549"/>
  <c r="P548"/>
  <c r="BK549"/>
  <c r="BK548"/>
  <c r="J548"/>
  <c r="J549"/>
  <c r="BE549"/>
  <c r="J72"/>
  <c r="BI543"/>
  <c r="BH543"/>
  <c r="BG543"/>
  <c r="BF543"/>
  <c r="T543"/>
  <c r="R543"/>
  <c r="P543"/>
  <c r="BK543"/>
  <c r="J543"/>
  <c r="BE543"/>
  <c r="BI538"/>
  <c r="BH538"/>
  <c r="BG538"/>
  <c r="BF538"/>
  <c r="T538"/>
  <c r="R538"/>
  <c r="P538"/>
  <c r="BK538"/>
  <c r="J538"/>
  <c r="BE538"/>
  <c r="BI531"/>
  <c r="BH531"/>
  <c r="BG531"/>
  <c r="BF531"/>
  <c r="T531"/>
  <c r="R531"/>
  <c r="P531"/>
  <c r="BK531"/>
  <c r="J531"/>
  <c r="BE531"/>
  <c r="BI527"/>
  <c r="BH527"/>
  <c r="BG527"/>
  <c r="BF527"/>
  <c r="T527"/>
  <c r="R527"/>
  <c r="P527"/>
  <c r="BK527"/>
  <c r="J527"/>
  <c r="BE527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1"/>
  <c r="BH501"/>
  <c r="BG501"/>
  <c r="BF501"/>
  <c r="T501"/>
  <c r="R501"/>
  <c r="P501"/>
  <c r="BK501"/>
  <c r="J501"/>
  <c r="BE501"/>
  <c r="BI496"/>
  <c r="BH496"/>
  <c r="BG496"/>
  <c r="BF496"/>
  <c r="T496"/>
  <c r="R496"/>
  <c r="P496"/>
  <c r="BK496"/>
  <c r="J496"/>
  <c r="BE496"/>
  <c r="BI491"/>
  <c r="BH491"/>
  <c r="BG491"/>
  <c r="BF491"/>
  <c r="T491"/>
  <c r="R491"/>
  <c r="P491"/>
  <c r="BK491"/>
  <c r="J491"/>
  <c r="BE491"/>
  <c r="BI486"/>
  <c r="BH486"/>
  <c r="BG486"/>
  <c r="BF486"/>
  <c r="T486"/>
  <c r="R486"/>
  <c r="P486"/>
  <c r="BK486"/>
  <c r="J486"/>
  <c r="BE486"/>
  <c r="BI471"/>
  <c r="BH471"/>
  <c r="BG471"/>
  <c r="BF471"/>
  <c r="T471"/>
  <c r="T470"/>
  <c r="R471"/>
  <c r="R470"/>
  <c r="P471"/>
  <c r="P470"/>
  <c r="BK471"/>
  <c r="BK470"/>
  <c r="J470"/>
  <c r="J471"/>
  <c r="BE471"/>
  <c r="J71"/>
  <c r="BI465"/>
  <c r="BH465"/>
  <c r="BG465"/>
  <c r="BF465"/>
  <c r="T465"/>
  <c r="R465"/>
  <c r="P465"/>
  <c r="BK465"/>
  <c r="J465"/>
  <c r="BE465"/>
  <c r="BI461"/>
  <c r="BH461"/>
  <c r="BG461"/>
  <c r="BF461"/>
  <c r="T461"/>
  <c r="R461"/>
  <c r="P461"/>
  <c r="BK461"/>
  <c r="J461"/>
  <c r="BE461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48"/>
  <c r="BH448"/>
  <c r="BG448"/>
  <c r="BF448"/>
  <c r="T448"/>
  <c r="R448"/>
  <c r="P448"/>
  <c r="BK448"/>
  <c r="J448"/>
  <c r="BE448"/>
  <c r="BI444"/>
  <c r="BH444"/>
  <c r="BG444"/>
  <c r="BF444"/>
  <c r="T444"/>
  <c r="T443"/>
  <c r="R444"/>
  <c r="R443"/>
  <c r="P444"/>
  <c r="P443"/>
  <c r="BK444"/>
  <c r="BK443"/>
  <c r="J443"/>
  <c r="J444"/>
  <c r="BE444"/>
  <c r="J70"/>
  <c r="BI441"/>
  <c r="BH441"/>
  <c r="BG441"/>
  <c r="BF441"/>
  <c r="T441"/>
  <c r="R441"/>
  <c r="P441"/>
  <c r="BK441"/>
  <c r="J441"/>
  <c r="BE441"/>
  <c r="BI436"/>
  <c r="BH436"/>
  <c r="BG436"/>
  <c r="BF436"/>
  <c r="T436"/>
  <c r="R436"/>
  <c r="P436"/>
  <c r="BK436"/>
  <c r="J436"/>
  <c r="BE436"/>
  <c r="BI426"/>
  <c r="BH426"/>
  <c r="BG426"/>
  <c r="BF426"/>
  <c r="T426"/>
  <c r="T425"/>
  <c r="R426"/>
  <c r="R425"/>
  <c r="P426"/>
  <c r="P425"/>
  <c r="BK426"/>
  <c r="BK425"/>
  <c r="J425"/>
  <c r="J426"/>
  <c r="BE426"/>
  <c r="J69"/>
  <c r="BI423"/>
  <c r="BH423"/>
  <c r="BG423"/>
  <c r="BF423"/>
  <c r="T423"/>
  <c r="R423"/>
  <c r="P423"/>
  <c r="BK423"/>
  <c r="J423"/>
  <c r="BE423"/>
  <c r="BI417"/>
  <c r="BH417"/>
  <c r="BG417"/>
  <c r="BF417"/>
  <c r="T417"/>
  <c r="R417"/>
  <c r="P417"/>
  <c r="BK417"/>
  <c r="J417"/>
  <c r="BE417"/>
  <c r="BI412"/>
  <c r="BH412"/>
  <c r="BG412"/>
  <c r="BF412"/>
  <c r="T412"/>
  <c r="R412"/>
  <c r="P412"/>
  <c r="BK412"/>
  <c r="J412"/>
  <c r="BE412"/>
  <c r="BI403"/>
  <c r="BH403"/>
  <c r="BG403"/>
  <c r="BF403"/>
  <c r="T403"/>
  <c r="T402"/>
  <c r="R403"/>
  <c r="R402"/>
  <c r="P403"/>
  <c r="P402"/>
  <c r="BK403"/>
  <c r="BK402"/>
  <c r="J402"/>
  <c r="J403"/>
  <c r="BE403"/>
  <c r="J68"/>
  <c r="BI400"/>
  <c r="BH400"/>
  <c r="BG400"/>
  <c r="BF400"/>
  <c r="T400"/>
  <c r="R400"/>
  <c r="P400"/>
  <c r="BK400"/>
  <c r="J400"/>
  <c r="BE400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5"/>
  <c r="BH385"/>
  <c r="BG385"/>
  <c r="BF385"/>
  <c r="T385"/>
  <c r="T384"/>
  <c r="R385"/>
  <c r="R384"/>
  <c r="P385"/>
  <c r="P384"/>
  <c r="BK385"/>
  <c r="BK384"/>
  <c r="J384"/>
  <c r="J385"/>
  <c r="BE385"/>
  <c r="J67"/>
  <c r="BI382"/>
  <c r="BH382"/>
  <c r="BG382"/>
  <c r="BF382"/>
  <c r="T382"/>
  <c r="R382"/>
  <c r="P382"/>
  <c r="BK382"/>
  <c r="J382"/>
  <c r="BE382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4"/>
  <c r="BH364"/>
  <c r="BG364"/>
  <c r="BF364"/>
  <c r="T364"/>
  <c r="T363"/>
  <c r="R364"/>
  <c r="R363"/>
  <c r="P364"/>
  <c r="P363"/>
  <c r="BK364"/>
  <c r="BK363"/>
  <c r="J363"/>
  <c r="J364"/>
  <c r="BE364"/>
  <c r="J66"/>
  <c r="BI359"/>
  <c r="BH359"/>
  <c r="BG359"/>
  <c r="BF359"/>
  <c r="T359"/>
  <c r="T358"/>
  <c r="R359"/>
  <c r="R358"/>
  <c r="P359"/>
  <c r="P358"/>
  <c r="BK359"/>
  <c r="BK358"/>
  <c r="J358"/>
  <c r="J359"/>
  <c r="BE359"/>
  <c r="J65"/>
  <c r="BI353"/>
  <c r="BH353"/>
  <c r="BG353"/>
  <c r="BF353"/>
  <c r="T353"/>
  <c r="R353"/>
  <c r="P353"/>
  <c r="BK353"/>
  <c r="J353"/>
  <c r="BE353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16"/>
  <c r="BH316"/>
  <c r="BG316"/>
  <c r="BF316"/>
  <c r="T316"/>
  <c r="T315"/>
  <c r="R316"/>
  <c r="R315"/>
  <c r="P316"/>
  <c r="P315"/>
  <c r="BK316"/>
  <c r="BK315"/>
  <c r="J315"/>
  <c r="J316"/>
  <c r="BE316"/>
  <c r="J64"/>
  <c r="BI312"/>
  <c r="BH312"/>
  <c r="BG312"/>
  <c r="BF312"/>
  <c r="T312"/>
  <c r="R312"/>
  <c r="P312"/>
  <c r="BK312"/>
  <c r="J312"/>
  <c r="BE312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T276"/>
  <c r="R277"/>
  <c r="R276"/>
  <c r="P277"/>
  <c r="P276"/>
  <c r="BK277"/>
  <c r="BK276"/>
  <c r="J276"/>
  <c r="J277"/>
  <c r="BE277"/>
  <c r="J63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3"/>
  <c r="BH263"/>
  <c r="BG263"/>
  <c r="BF263"/>
  <c r="T263"/>
  <c r="T262"/>
  <c r="R263"/>
  <c r="R262"/>
  <c r="P263"/>
  <c r="P262"/>
  <c r="BK263"/>
  <c r="BK262"/>
  <c r="J262"/>
  <c r="J263"/>
  <c r="BE263"/>
  <c r="J62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88"/>
  <c r="BH188"/>
  <c r="BG188"/>
  <c r="BF188"/>
  <c r="T188"/>
  <c r="R188"/>
  <c r="P188"/>
  <c r="BK188"/>
  <c r="J188"/>
  <c r="BE18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59"/>
  <c r="BH159"/>
  <c r="BG159"/>
  <c r="BF159"/>
  <c r="T159"/>
  <c r="R159"/>
  <c r="P159"/>
  <c r="BK159"/>
  <c r="J159"/>
  <c r="BE159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97"/>
  <c r="F37"/>
  <c i="1" r="BD56"/>
  <c i="3" r="BH97"/>
  <c r="F36"/>
  <c i="1" r="BC56"/>
  <c i="3" r="BG97"/>
  <c r="F35"/>
  <c i="1" r="BB56"/>
  <c i="3" r="BF97"/>
  <c r="J34"/>
  <c i="1" r="AW56"/>
  <c i="3" r="F34"/>
  <c i="1" r="BA56"/>
  <c i="3" r="T97"/>
  <c r="T96"/>
  <c r="T95"/>
  <c r="T94"/>
  <c r="R97"/>
  <c r="R96"/>
  <c r="R95"/>
  <c r="R94"/>
  <c r="P97"/>
  <c r="P96"/>
  <c r="P95"/>
  <c r="P94"/>
  <c i="1" r="AU56"/>
  <c i="3" r="BK97"/>
  <c r="BK96"/>
  <c r="J96"/>
  <c r="BK95"/>
  <c r="J95"/>
  <c r="BK94"/>
  <c r="J94"/>
  <c r="J59"/>
  <c r="J30"/>
  <c i="1" r="AG56"/>
  <c i="3" r="J97"/>
  <c r="BE97"/>
  <c r="J33"/>
  <c i="1" r="AV56"/>
  <c i="3" r="F33"/>
  <c i="1" r="AZ56"/>
  <c i="3" r="J61"/>
  <c r="J60"/>
  <c r="J91"/>
  <c r="J90"/>
  <c r="F90"/>
  <c r="F88"/>
  <c r="E86"/>
  <c r="J55"/>
  <c r="J54"/>
  <c r="F54"/>
  <c r="F52"/>
  <c r="E50"/>
  <c r="J39"/>
  <c r="J18"/>
  <c r="E18"/>
  <c r="F91"/>
  <c r="F55"/>
  <c r="J17"/>
  <c r="J12"/>
  <c r="J88"/>
  <c r="J52"/>
  <c r="E7"/>
  <c r="E84"/>
  <c r="E48"/>
  <c i="2" r="J37"/>
  <c r="J36"/>
  <c i="1" r="AY55"/>
  <c i="2" r="J35"/>
  <c i="1" r="AX55"/>
  <c i="2" r="BI531"/>
  <c r="BH531"/>
  <c r="BG531"/>
  <c r="BF531"/>
  <c r="T531"/>
  <c r="T530"/>
  <c r="R531"/>
  <c r="R530"/>
  <c r="P531"/>
  <c r="P530"/>
  <c r="BK531"/>
  <c r="BK530"/>
  <c r="J530"/>
  <c r="J531"/>
  <c r="BE531"/>
  <c r="J72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1"/>
  <c r="BH511"/>
  <c r="BG511"/>
  <c r="BF511"/>
  <c r="T511"/>
  <c r="R511"/>
  <c r="P511"/>
  <c r="BK511"/>
  <c r="J511"/>
  <c r="BE511"/>
  <c r="BI507"/>
  <c r="BH507"/>
  <c r="BG507"/>
  <c r="BF507"/>
  <c r="T507"/>
  <c r="R507"/>
  <c r="P507"/>
  <c r="BK507"/>
  <c r="J507"/>
  <c r="BE507"/>
  <c r="BI500"/>
  <c r="BH500"/>
  <c r="BG500"/>
  <c r="BF500"/>
  <c r="T500"/>
  <c r="R500"/>
  <c r="P500"/>
  <c r="BK500"/>
  <c r="J500"/>
  <c r="BE500"/>
  <c r="BI496"/>
  <c r="BH496"/>
  <c r="BG496"/>
  <c r="BF496"/>
  <c r="T496"/>
  <c r="R496"/>
  <c r="P496"/>
  <c r="BK496"/>
  <c r="J496"/>
  <c r="BE496"/>
  <c r="BI489"/>
  <c r="BH489"/>
  <c r="BG489"/>
  <c r="BF489"/>
  <c r="T489"/>
  <c r="R489"/>
  <c r="P489"/>
  <c r="BK489"/>
  <c r="J489"/>
  <c r="BE489"/>
  <c r="BI485"/>
  <c r="BH485"/>
  <c r="BG485"/>
  <c r="BF485"/>
  <c r="T485"/>
  <c r="R485"/>
  <c r="P485"/>
  <c r="BK485"/>
  <c r="J485"/>
  <c r="BE485"/>
  <c r="BI481"/>
  <c r="BH481"/>
  <c r="BG481"/>
  <c r="BF481"/>
  <c r="T481"/>
  <c r="T480"/>
  <c r="R481"/>
  <c r="R480"/>
  <c r="P481"/>
  <c r="P480"/>
  <c r="BK481"/>
  <c r="BK480"/>
  <c r="J480"/>
  <c r="J481"/>
  <c r="BE481"/>
  <c r="J71"/>
  <c r="BI476"/>
  <c r="BH476"/>
  <c r="BG476"/>
  <c r="BF476"/>
  <c r="T476"/>
  <c r="R476"/>
  <c r="P476"/>
  <c r="BK476"/>
  <c r="J476"/>
  <c r="BE476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6"/>
  <c r="BH466"/>
  <c r="BG466"/>
  <c r="BF466"/>
  <c r="T466"/>
  <c r="R466"/>
  <c r="P466"/>
  <c r="BK466"/>
  <c r="J466"/>
  <c r="BE466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52"/>
  <c r="BH452"/>
  <c r="BG452"/>
  <c r="BF452"/>
  <c r="T452"/>
  <c r="T451"/>
  <c r="R452"/>
  <c r="R451"/>
  <c r="P452"/>
  <c r="P451"/>
  <c r="BK452"/>
  <c r="BK451"/>
  <c r="J451"/>
  <c r="J452"/>
  <c r="BE452"/>
  <c r="J70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39"/>
  <c r="BH439"/>
  <c r="BG439"/>
  <c r="BF439"/>
  <c r="T439"/>
  <c r="R439"/>
  <c r="P439"/>
  <c r="BK439"/>
  <c r="J439"/>
  <c r="BE439"/>
  <c r="BI435"/>
  <c r="BH435"/>
  <c r="BG435"/>
  <c r="BF435"/>
  <c r="T435"/>
  <c r="R435"/>
  <c r="P435"/>
  <c r="BK435"/>
  <c r="J435"/>
  <c r="BE435"/>
  <c r="BI431"/>
  <c r="BH431"/>
  <c r="BG431"/>
  <c r="BF431"/>
  <c r="T431"/>
  <c r="R431"/>
  <c r="P431"/>
  <c r="BK431"/>
  <c r="J431"/>
  <c r="BE431"/>
  <c r="BI426"/>
  <c r="BH426"/>
  <c r="BG426"/>
  <c r="BF426"/>
  <c r="T426"/>
  <c r="R426"/>
  <c r="P426"/>
  <c r="BK426"/>
  <c r="J426"/>
  <c r="BE426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11"/>
  <c r="BH411"/>
  <c r="BG411"/>
  <c r="BF411"/>
  <c r="T411"/>
  <c r="R411"/>
  <c r="P411"/>
  <c r="BK411"/>
  <c r="J411"/>
  <c r="BE411"/>
  <c r="BI401"/>
  <c r="BH401"/>
  <c r="BG401"/>
  <c r="BF401"/>
  <c r="T401"/>
  <c r="T400"/>
  <c r="R401"/>
  <c r="R400"/>
  <c r="P401"/>
  <c r="P400"/>
  <c r="BK401"/>
  <c r="BK400"/>
  <c r="J400"/>
  <c r="J401"/>
  <c r="BE401"/>
  <c r="J69"/>
  <c r="BI395"/>
  <c r="BH395"/>
  <c r="BG395"/>
  <c r="BF395"/>
  <c r="T395"/>
  <c r="R395"/>
  <c r="P395"/>
  <c r="BK395"/>
  <c r="J395"/>
  <c r="BE395"/>
  <c r="BI389"/>
  <c r="BH389"/>
  <c r="BG389"/>
  <c r="BF389"/>
  <c r="T389"/>
  <c r="R389"/>
  <c r="P389"/>
  <c r="BK389"/>
  <c r="J389"/>
  <c r="BE389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57"/>
  <c r="BH357"/>
  <c r="BG357"/>
  <c r="BF357"/>
  <c r="T357"/>
  <c r="R357"/>
  <c r="P357"/>
  <c r="BK357"/>
  <c r="J357"/>
  <c r="BE357"/>
  <c r="BI353"/>
  <c r="BH353"/>
  <c r="BG353"/>
  <c r="BF353"/>
  <c r="T353"/>
  <c r="T352"/>
  <c r="R353"/>
  <c r="R352"/>
  <c r="P353"/>
  <c r="P352"/>
  <c r="BK353"/>
  <c r="BK352"/>
  <c r="J352"/>
  <c r="J353"/>
  <c r="BE353"/>
  <c r="J68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35"/>
  <c r="BH335"/>
  <c r="BG335"/>
  <c r="BF335"/>
  <c r="T335"/>
  <c r="T334"/>
  <c r="R335"/>
  <c r="R334"/>
  <c r="P335"/>
  <c r="P334"/>
  <c r="BK335"/>
  <c r="BK334"/>
  <c r="J334"/>
  <c r="J335"/>
  <c r="BE335"/>
  <c r="J67"/>
  <c r="BI332"/>
  <c r="BH332"/>
  <c r="BG332"/>
  <c r="BF332"/>
  <c r="T332"/>
  <c r="R332"/>
  <c r="P332"/>
  <c r="BK332"/>
  <c r="J332"/>
  <c r="BE332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2"/>
  <c r="BH312"/>
  <c r="BG312"/>
  <c r="BF312"/>
  <c r="T312"/>
  <c r="T311"/>
  <c r="R312"/>
  <c r="R311"/>
  <c r="P312"/>
  <c r="P311"/>
  <c r="BK312"/>
  <c r="BK311"/>
  <c r="J311"/>
  <c r="J312"/>
  <c r="BE312"/>
  <c r="J66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4"/>
  <c r="BH294"/>
  <c r="BG294"/>
  <c r="BF294"/>
  <c r="T294"/>
  <c r="T293"/>
  <c r="R294"/>
  <c r="R293"/>
  <c r="P294"/>
  <c r="P293"/>
  <c r="BK294"/>
  <c r="BK293"/>
  <c r="J293"/>
  <c r="J294"/>
  <c r="BE294"/>
  <c r="J65"/>
  <c r="BI291"/>
  <c r="BH291"/>
  <c r="BG291"/>
  <c r="BF291"/>
  <c r="T291"/>
  <c r="R291"/>
  <c r="P291"/>
  <c r="BK291"/>
  <c r="J291"/>
  <c r="BE291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3"/>
  <c r="BH273"/>
  <c r="BG273"/>
  <c r="BF273"/>
  <c r="T273"/>
  <c r="T272"/>
  <c r="R273"/>
  <c r="R272"/>
  <c r="P273"/>
  <c r="P272"/>
  <c r="BK273"/>
  <c r="BK272"/>
  <c r="J272"/>
  <c r="J273"/>
  <c r="BE273"/>
  <c r="J64"/>
  <c r="BI268"/>
  <c r="BH268"/>
  <c r="BG268"/>
  <c r="BF268"/>
  <c r="T268"/>
  <c r="T267"/>
  <c r="R268"/>
  <c r="R267"/>
  <c r="P268"/>
  <c r="P267"/>
  <c r="BK268"/>
  <c r="BK267"/>
  <c r="J267"/>
  <c r="J268"/>
  <c r="BE268"/>
  <c r="J63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4"/>
  <c r="BH254"/>
  <c r="BG254"/>
  <c r="BF254"/>
  <c r="T254"/>
  <c r="T253"/>
  <c r="R254"/>
  <c r="R253"/>
  <c r="P254"/>
  <c r="P253"/>
  <c r="BK254"/>
  <c r="BK253"/>
  <c r="J253"/>
  <c r="J254"/>
  <c r="BE254"/>
  <c r="J62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0"/>
  <c r="BH180"/>
  <c r="BG180"/>
  <c r="BF180"/>
  <c r="T180"/>
  <c r="R180"/>
  <c r="P180"/>
  <c r="BK180"/>
  <c r="J180"/>
  <c r="BE18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0"/>
  <c r="BH150"/>
  <c r="BG150"/>
  <c r="BF150"/>
  <c r="T150"/>
  <c r="R150"/>
  <c r="P150"/>
  <c r="BK150"/>
  <c r="J150"/>
  <c r="BE15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5"/>
  <c r="F37"/>
  <c i="1" r="BD55"/>
  <c i="2" r="BH95"/>
  <c r="F36"/>
  <c i="1" r="BC55"/>
  <c i="2" r="BG95"/>
  <c r="F35"/>
  <c i="1" r="BB55"/>
  <c i="2" r="BF95"/>
  <c r="J34"/>
  <c i="1" r="AW55"/>
  <c i="2" r="F34"/>
  <c i="1" r="BA55"/>
  <c i="2" r="T95"/>
  <c r="T94"/>
  <c r="T93"/>
  <c r="T92"/>
  <c r="R95"/>
  <c r="R94"/>
  <c r="R93"/>
  <c r="R92"/>
  <c r="P95"/>
  <c r="P94"/>
  <c r="P93"/>
  <c r="P92"/>
  <c i="1" r="AU55"/>
  <c i="2" r="BK95"/>
  <c r="BK94"/>
  <c r="J94"/>
  <c r="BK93"/>
  <c r="J93"/>
  <c r="BK92"/>
  <c r="J92"/>
  <c r="J59"/>
  <c r="J30"/>
  <c i="1" r="AG55"/>
  <c i="2" r="J95"/>
  <c r="BE95"/>
  <c r="J33"/>
  <c i="1" r="AV55"/>
  <c i="2" r="F33"/>
  <c i="1" r="AZ55"/>
  <c i="2" r="J61"/>
  <c r="J60"/>
  <c r="J89"/>
  <c r="J88"/>
  <c r="F88"/>
  <c r="F86"/>
  <c r="E84"/>
  <c r="J55"/>
  <c r="J54"/>
  <c r="F54"/>
  <c r="F52"/>
  <c r="E50"/>
  <c r="J39"/>
  <c r="J18"/>
  <c r="E18"/>
  <c r="F89"/>
  <c r="F55"/>
  <c r="J17"/>
  <c r="J12"/>
  <c r="J86"/>
  <c r="J52"/>
  <c r="E7"/>
  <c r="E8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<sst xmlns="http://schemas.openxmlformats.org/spreadsheetml/2006/main">
  <si>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</si>
  <si>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</si>
  <si>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</si>
  <si>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</si>
  <si>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</si>
  <si>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{7f9f65b6-dcf7-4c3a-9922-b425ad3a6ba6}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</si>
  <si>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</si>
  <si>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</si>
  <si>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</si>
  <si>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</si>
  <si>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</si>
  <si>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</si>
  <si>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</si>
  <si>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</si>
  <si>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</si>
  <si>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</si>
  <si>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</si>
  <si>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komunikace Gorkého (PKH) v Litvínově - II.etapa - dodatek</t>
  </si>
  <si>
    <t>KSO:</t>
  </si>
  <si>
    <t>822 2</t>
  </si>
  <si>
    <t>CC-CZ:</t>
  </si>
  <si>
    <t>zak.č.9183-26</t>
  </si>
  <si>
    <t>Místo:</t>
  </si>
  <si>
    <t>Litvínov</t>
  </si>
  <si>
    <t>Datum:</t>
  </si>
  <si>
    <t>14. 6. 2019</t>
  </si>
  <si>
    <t>Zadavatel:</t>
  </si>
  <si>
    <t>IČ:</t>
  </si>
  <si>
    <t/>
  </si>
  <si>
    <t>Město Litvínov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</si>
  <si>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</si>
  <si>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</si>
  <si>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</si>
  <si>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</si>
  <si>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</si>
  <si>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</si>
  <si>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</si>
  <si>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</si>
  <si>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</si>
  <si>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</si>
  <si>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</si>
  <si>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</si>
  <si>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</si>
  <si>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</si>
  <si>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</si>
  <si>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</si>
  <si>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</si>
  <si>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</si>
  <si>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</si>
  <si>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</si>
  <si>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</si>
  <si>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</si>
  <si>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</si>
  <si>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</si>
  <si>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</si>
  <si>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</si>
  <si>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</si>
  <si>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</si>
  <si>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</si>
  <si>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</si>
  <si>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</si>
  <si>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</si>
  <si>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</si>
  <si>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</si>
  <si>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</si>
  <si>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</si>
  <si>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</si>
  <si>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</si>
  <si>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</si>
  <si>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</si>
  <si>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</si>
  <si>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</si>
  <si>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</si>
  <si>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</si>
  <si>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</si>
  <si>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</si>
  <si>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</si>
  <si>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</si>
  <si>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</si>
  <si>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</si>
  <si>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 II.etapa - osa 1</t>
  </si>
  <si>
    <t>STA</t>
  </si>
  <si>
    <t>1</t>
  </si>
  <si>
    <t>{bee88a30-3130-4bdb-a6ed-5f5357119346}</t>
  </si>
  <si>
    <t>2</t>
  </si>
  <si>
    <t>B</t>
  </si>
  <si>
    <t>Dopravní část II.etapa - osa 3,4,5</t>
  </si>
  <si>
    <t>{a71c8371-37c9-4260-be7c-9255cd57872b}</t>
  </si>
  <si>
    <t>C</t>
  </si>
  <si>
    <t>VRN</t>
  </si>
  <si>
    <t>{720c839d-e7ca-49ed-83f6-56a64f602597}</t>
  </si>
  <si>
    <t>KRYCÍ LIST SOUPISU PRACÍ</t>
  </si>
  <si>
    <t>Objekt:</t>
  </si>
  <si>
    <t>A - Dopravní část II.etapa - osa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</si>
  <si>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</si>
  <si>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</si>
  <si>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</si>
  <si>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</si>
  <si>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</si>
  <si>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</si>
  <si>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21 - Zakládání - úprava podloží a základové spáry, zlepšování vlastností hornin</t>
  </si>
  <si>
    <t xml:space="preserve">    45 - Podkladní a vedlejší konstrukce kromě vozovek a železničního svršku</t>
  </si>
  <si>
    <t xml:space="preserve">    5.10 - Konstrukce živičné komunikace</t>
  </si>
  <si>
    <t xml:space="preserve">    5.20 - Konstrukce zpomalovacího prahu- dlažba</t>
  </si>
  <si>
    <t xml:space="preserve">    5.30 - Konstrukce chodníku - dlažba</t>
  </si>
  <si>
    <t xml:space="preserve">    5.40 - Sanace zemní pláně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</si>
  <si>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</si>
  <si>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</si>
  <si>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</si>
  <si>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</si>
  <si>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</si>
  <si>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</si>
  <si>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</si>
  <si>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</si>
  <si>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</si>
  <si>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</si>
  <si>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</si>
  <si>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</si>
  <si>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</si>
  <si>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</si>
  <si>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</si>
  <si>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</si>
  <si>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</si>
  <si>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</si>
  <si>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</si>
  <si>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</si>
  <si>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</si>
  <si>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</si>
  <si>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</si>
  <si>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122202202</t>
  </si>
  <si>
    <t>Odkopávky a prokopávky nezapažené pro silnice objemu do 1000 m3 v hornině tř. 3</t>
  </si>
  <si>
    <t>m3</t>
  </si>
  <si>
    <t>CS ÚRS 2019 01</t>
  </si>
  <si>
    <t>4</t>
  </si>
  <si>
    <t>2073764314</t>
  </si>
  <si>
    <t>PP</t>
  </si>
  <si>
    <t>Odkopávky a prokopávky nezapažené pro silnice s přemístěním výkopku v příčných profilech na vzdálenost do 15 m nebo s naložením na dopravní prostředek v hornině tř. 3 přes 100 do 1 000 m3</t>
  </si>
  <si>
    <t>VV</t>
  </si>
  <si>
    <t>dle specifikace v TZ</t>
  </si>
  <si>
    <t>odkopávky</t>
  </si>
  <si>
    <t>560,0</t>
  </si>
  <si>
    <t>odkopávky pro sanaci pláně</t>
  </si>
  <si>
    <t>450,0*0,3</t>
  </si>
  <si>
    <t>Součet</t>
  </si>
  <si>
    <t>122202209</t>
  </si>
  <si>
    <t>Příplatek k odkopávkám a prokopávkám pro silnice v hornině tř. 3 za lepivost</t>
  </si>
  <si>
    <t>2146462482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</si>
  <si>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</si>
  <si>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lepivost 50%</t>
  </si>
  <si>
    <t>695,0*0,5</t>
  </si>
  <si>
    <t>3</t>
  </si>
  <si>
    <t>171101103</t>
  </si>
  <si>
    <t>Uložení sypaniny z hornin soudržných do násypů zhutněných do 100 % PS</t>
  </si>
  <si>
    <t>-91052573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</si>
  <si>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</si>
  <si>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dle TZ</t>
  </si>
  <si>
    <t>40,0</t>
  </si>
  <si>
    <t>132201101</t>
  </si>
  <si>
    <t>Hloubení rýh š do 600 mm v hornině tř. 3 objemu do 100 m3</t>
  </si>
  <si>
    <t>706379260</t>
  </si>
  <si>
    <t>Hloubení zapažených i nezapažených rýh šířky do 600 mm s urovnáním dna do předepsaného profilu a spádu v hornině tř. 3 do 100 m3</t>
  </si>
  <si>
    <t>pro drenáž</t>
  </si>
  <si>
    <t>(0,3+0,6)/2*0,3*180,0+0,7</t>
  </si>
  <si>
    <t>5</t>
  </si>
  <si>
    <t>132201109</t>
  </si>
  <si>
    <t>Příplatek za lepivost k hloubení rýh š do 600 mm v hornině tř. 3</t>
  </si>
  <si>
    <t>1025869934</t>
  </si>
  <si>
    <t>Hloubení zapažených i nezapažených rýh šířky do 600 mm s urovnáním dna do předepsaného profilu a spádu v hornině tř. 3 Příplatek k cenám za lepivost horniny tř. 3</t>
  </si>
  <si>
    <t>lepivost 50% - pol.132201101</t>
  </si>
  <si>
    <t>25,0*0,5</t>
  </si>
  <si>
    <t>6</t>
  </si>
  <si>
    <t>132201201</t>
  </si>
  <si>
    <t>Hloubení rýh š do 2000 mm v hornině tř. 3 objemu do 100 m3</t>
  </si>
  <si>
    <t>-986825837</t>
  </si>
  <si>
    <t>Hloubení zapažených i nezapažených rýh šířky přes 600 do 2 000 mm s urovnáním dna do předepsaného profilu a spádu v hornině tř. 3 do 100 m3</t>
  </si>
  <si>
    <t>přípojky odvodnění DN 150 mm, prům.hl.1500 mm</t>
  </si>
  <si>
    <t>1,0*1,5*15,0+0,5</t>
  </si>
  <si>
    <t>7</t>
  </si>
  <si>
    <t>132201209</t>
  </si>
  <si>
    <t>Příplatek za lepivost k hloubení rýh š do 2000 mm v hornině tř. 3</t>
  </si>
  <si>
    <t>-1735079202</t>
  </si>
  <si>
    <t>Hloubení zapažených i nezapažených rýh šířky přes 600 do 2 000 mm s urovnáním dna do předepsaného profilu a spádu v hornině tř. 3 Příplatek k cenám za lepivost horniny tř. 3</t>
  </si>
  <si>
    <t>23,0*0,5</t>
  </si>
  <si>
    <t>8</t>
  </si>
  <si>
    <t>151101101</t>
  </si>
  <si>
    <t>Zřízení příložného pažení a rozepření stěn rýh hl do 2 m</t>
  </si>
  <si>
    <t>m2</t>
  </si>
  <si>
    <t>-500718217</t>
  </si>
  <si>
    <t>Zřízení pažení a rozepření stěn rýh pro podzemní vedení pro všechny šířky rýhy příložné pro jakoukoliv mezerovitost, hloubky do 2 m</t>
  </si>
  <si>
    <t>předpoklad - cca 50% rýh bude nutno pažit</t>
  </si>
  <si>
    <t>2*1,5*15,0*0,5</t>
  </si>
  <si>
    <t>9</t>
  </si>
  <si>
    <t>151101111</t>
  </si>
  <si>
    <t>Odstranění příložného pažení a rozepření stěn rýh hl do 2 m</t>
  </si>
  <si>
    <t>1426803143</t>
  </si>
  <si>
    <t>Odstranění pažení a rozepření stěn rýh pro podzemní vedení s uložením materiálu na vzdálenost do 3 m od kraje výkopu příložné, hloubky do 2 m</t>
  </si>
  <si>
    <t>10</t>
  </si>
  <si>
    <t>161101101</t>
  </si>
  <si>
    <t>Svislé přemístění výkopku z horniny tř. 1 až 4 hl výkopu do 2,5 m</t>
  </si>
  <si>
    <t>1699869932</t>
  </si>
  <si>
    <t>Svislé přemístění výkopku bez naložení do dopravní nádoby avšak s vyprázdněním dopravní nádoby na hromadu nebo do dopravního prostředku z horniny tř. 1 až 4, při hloubce výkopu přes 1 do 2,5 m</t>
  </si>
  <si>
    <t>pol.132201201</t>
  </si>
  <si>
    <t>23,0</t>
  </si>
  <si>
    <t>11</t>
  </si>
  <si>
    <t>162201102</t>
  </si>
  <si>
    <t>Vodorovné přemístění do 50 m výkopku/sypaniny z horniny tř. 1 až 4</t>
  </si>
  <si>
    <t>1207134053</t>
  </si>
  <si>
    <t>Vodorovné přemístění výkopku nebo sypaniny po suchu na obvyklém dopravním prostředku, bez naložení výkopku, avšak se složením bez rozhrnutí z horniny tř. 1 až 4 na vzdálenost přes 20 do 50 m</t>
  </si>
  <si>
    <t>přemístění výkopku k místu násypu a zásypu</t>
  </si>
  <si>
    <t>pol.171101103+174101101</t>
  </si>
  <si>
    <t>40,0+14,0</t>
  </si>
  <si>
    <t>přesun sypkých hmot po staveništi</t>
  </si>
  <si>
    <t>písek pro obsyp potrubí - pol.175151101</t>
  </si>
  <si>
    <t>6,5</t>
  </si>
  <si>
    <t>písek nebo štěrkopísek pro lože potrubí</t>
  </si>
  <si>
    <t>pol.451573111</t>
  </si>
  <si>
    <t>2,5</t>
  </si>
  <si>
    <t>12</t>
  </si>
  <si>
    <t>162701105</t>
  </si>
  <si>
    <t>Vodorovné přemístění do 10000 m výkopku/sypaniny z horniny tř. 1 až 4</t>
  </si>
  <si>
    <t>-633212768</t>
  </si>
  <si>
    <t>Vodorovné přemístění výkopku nebo sypaniny po suchu na obvyklém dopravním prostředku, bez naložení výkopku, avšak se složením bez rozhrnutí z horniny tř. 1 až 4 na vzdálenost přes 9 000 do 10 000 m</t>
  </si>
  <si>
    <t xml:space="preserve">odvoz přebytečné zeminy na placenou skládku </t>
  </si>
  <si>
    <t>výkop - pol.122202202+132201101+132201201</t>
  </si>
  <si>
    <t>695,0+25,0+23,0</t>
  </si>
  <si>
    <t>méně násyp a zásyp</t>
  </si>
  <si>
    <t>-(40,0+14,0)</t>
  </si>
  <si>
    <t>13</t>
  </si>
  <si>
    <t>162701109</t>
  </si>
  <si>
    <t>Příplatek k vodorovnému přemístění výkopku/sypaniny z horniny tř. 1 až 4 ZKD 1000 m přes 10000 m</t>
  </si>
  <si>
    <t>1513143825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</si>
  <si>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</si>
  <si>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celkem 15 km</t>
  </si>
  <si>
    <t>689,0*(15-10)</t>
  </si>
  <si>
    <t>14</t>
  </si>
  <si>
    <t>171201201</t>
  </si>
  <si>
    <t>Uložení sypaniny na skládky</t>
  </si>
  <si>
    <t>-2011283948</t>
  </si>
  <si>
    <t>171201211</t>
  </si>
  <si>
    <t>Poplatek za uložení stavebního odpadu - zeminy a kameniva na skládce</t>
  </si>
  <si>
    <t>t</t>
  </si>
  <si>
    <t>25455950</t>
  </si>
  <si>
    <t>Poplatek za uložení stavebního odpadu na skládce (skládkovné) zeminy a kameniva zatříděného do Katalogu odpadů pod kódem 170 504</t>
  </si>
  <si>
    <t>689,0*1,7</t>
  </si>
  <si>
    <t>16</t>
  </si>
  <si>
    <t>174101101</t>
  </si>
  <si>
    <t>Zásyp jam, šachet rýh nebo kolem objektů sypaninou se zhutněním</t>
  </si>
  <si>
    <t>925540586</t>
  </si>
  <si>
    <t>Zásyp sypaninou z jakékoliv horniny s uložením výkopku ve vrstvách se zhutněním jam, šachet, rýh nebo kolem objektů v těchto vykopávkách</t>
  </si>
  <si>
    <t>přípojky odvodnění</t>
  </si>
  <si>
    <t>výkop - pol.132201201</t>
  </si>
  <si>
    <t>méně lože - pol.451573111</t>
  </si>
  <si>
    <t>-2,5</t>
  </si>
  <si>
    <t>méně obsyp pískem</t>
  </si>
  <si>
    <t>pol.175151101 mezisoučet A</t>
  </si>
  <si>
    <t>-6,75</t>
  </si>
  <si>
    <t>0,25</t>
  </si>
  <si>
    <t>17</t>
  </si>
  <si>
    <t>175151101</t>
  </si>
  <si>
    <t>Obsypání potrubí strojně sypaninou bez prohození, uloženou do 3 m</t>
  </si>
  <si>
    <t>-933860832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</si>
  <si>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</si>
  <si>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obsyp pískem</t>
  </si>
  <si>
    <t>přípojky odvodnění DN 150 mm</t>
  </si>
  <si>
    <t>1,0*(0,15+0,3)*15,0</t>
  </si>
  <si>
    <t>Mezisoučet A</t>
  </si>
  <si>
    <t>méně potrubí</t>
  </si>
  <si>
    <t>-3,14*0,08*0,08*15,0</t>
  </si>
  <si>
    <t>0,051</t>
  </si>
  <si>
    <t>18</t>
  </si>
  <si>
    <t>M</t>
  </si>
  <si>
    <t>58331340</t>
  </si>
  <si>
    <t>kamenivo těžené drobné frakce 0/4</t>
  </si>
  <si>
    <t>1047020236</t>
  </si>
  <si>
    <t>hutnění 10%, ztratné 1%</t>
  </si>
  <si>
    <t>dodávka, doprava písku k pol.175151101</t>
  </si>
  <si>
    <t>6,5*1,8*1,11</t>
  </si>
  <si>
    <t>19</t>
  </si>
  <si>
    <t>181301101</t>
  </si>
  <si>
    <t>Rozprostření ornice tl vrstvy do 100 mm pl do 500 m2 v rovině nebo ve svahu do 1:5</t>
  </si>
  <si>
    <t>1659483972</t>
  </si>
  <si>
    <t>Rozprostření a urovnání ornice v rovině nebo ve svahu sklonu do 1:5 při souvislé ploše do 500 m2, tl. vrstvy do 100 mm</t>
  </si>
  <si>
    <t>okolní nezpevněné plochy dotčené stavbou</t>
  </si>
  <si>
    <t>510,0</t>
  </si>
  <si>
    <t>20</t>
  </si>
  <si>
    <t>10364101R</t>
  </si>
  <si>
    <t xml:space="preserve">zemina pro terénní úpravy -  ornice</t>
  </si>
  <si>
    <t>186873298</t>
  </si>
  <si>
    <t>ztratné 1%</t>
  </si>
  <si>
    <t>dodávka, doprava k pol.181301101</t>
  </si>
  <si>
    <t>510,0*0,1*1,5*1,01</t>
  </si>
  <si>
    <t>181411131</t>
  </si>
  <si>
    <t>Založení parkového trávníku výsevem plochy do 1000 m2 v rovině a ve svahu do 1:5</t>
  </si>
  <si>
    <t>248678768</t>
  </si>
  <si>
    <t>Založení trávníku na půdě předem připravené plochy do 1000 m2 výsevem včetně utažení parkového v rovině nebo na svahu do 1:5</t>
  </si>
  <si>
    <t>okolní plochy dotčené stavbou</t>
  </si>
  <si>
    <t>22</t>
  </si>
  <si>
    <t>005724100</t>
  </si>
  <si>
    <t>osivo směs travní parková</t>
  </si>
  <si>
    <t>kg</t>
  </si>
  <si>
    <t>-1026630524</t>
  </si>
  <si>
    <t>ztratné 3%</t>
  </si>
  <si>
    <t>množství dle ceníkové přílohy</t>
  </si>
  <si>
    <t>510,0*0,015*1,03</t>
  </si>
  <si>
    <t>23</t>
  </si>
  <si>
    <t>185804312</t>
  </si>
  <si>
    <t>Zalití rostlin vodou plocha přes 20 m2</t>
  </si>
  <si>
    <t>1345443172</t>
  </si>
  <si>
    <t>Zalití rostlin vodou plochy záhonů jednotlivě přes 20 m2</t>
  </si>
  <si>
    <t>pol.181411131</t>
  </si>
  <si>
    <t>510,0*10*0,001</t>
  </si>
  <si>
    <t>24</t>
  </si>
  <si>
    <t>185851121</t>
  </si>
  <si>
    <t>Dovoz vody pro zálivku rostlin za vzdálenost do 1000 m</t>
  </si>
  <si>
    <t>1647724171</t>
  </si>
  <si>
    <t>Dovoz vody pro zálivku rostlin na vzdálenost do 1000 m</t>
  </si>
  <si>
    <t>25</t>
  </si>
  <si>
    <t>185851129</t>
  </si>
  <si>
    <t>Příplatek k dovozu vody pro zálivku rostlin do 1000 m ZKD 1000 m</t>
  </si>
  <si>
    <t>-1787060149</t>
  </si>
  <si>
    <t>Dovoz vody pro zálivku rostlin Příplatek k ceně za každých dalších i započatých 1000 m</t>
  </si>
  <si>
    <t>celkem5 km</t>
  </si>
  <si>
    <t>5,1*(5-1)</t>
  </si>
  <si>
    <t>26</t>
  </si>
  <si>
    <t>181951101</t>
  </si>
  <si>
    <t>Úprava pláně v hornině tř. 1 až 4 bez zhutnění</t>
  </si>
  <si>
    <t>1730911047</t>
  </si>
  <si>
    <t>Úprava pláně vyrovnáním výškových rozdílů v hornině tř. 1 až 4 bez zhutnění</t>
  </si>
  <si>
    <t>okolní plochy dotčené stavbou, které se osejí trávou</t>
  </si>
  <si>
    <t>27</t>
  </si>
  <si>
    <t>181951102</t>
  </si>
  <si>
    <t>Úprava pláně v hornině tř. 1 až 4 se zhutněním</t>
  </si>
  <si>
    <t>860961290</t>
  </si>
  <si>
    <t>Úprava pláně vyrovnáním výškových rozdílů v hornině tř. 1 až 4 se zhutněním</t>
  </si>
  <si>
    <t>živičná vozovka</t>
  </si>
  <si>
    <t>970,0</t>
  </si>
  <si>
    <t>zpomalovací práh</t>
  </si>
  <si>
    <t>29,0</t>
  </si>
  <si>
    <t xml:space="preserve">chodník </t>
  </si>
  <si>
    <t>250,0+15,0</t>
  </si>
  <si>
    <t>sanace</t>
  </si>
  <si>
    <t>450,0</t>
  </si>
  <si>
    <t>28</t>
  </si>
  <si>
    <t>112201118</t>
  </si>
  <si>
    <t>Odstranění pařezů D do 0,9 m v rovině a svahu 1:5 s odklizením do 20 m a zasypáním jámy</t>
  </si>
  <si>
    <t>kus</t>
  </si>
  <si>
    <t>136763757</t>
  </si>
  <si>
    <t>Odstranění pařezu v rovině nebo na svahu do 1:5 o průměru pařezu na řezné ploše přes 800 do 900 mm</t>
  </si>
  <si>
    <t>odstranění pařezů v ploše stavby nebo s kořeny zasahujícími</t>
  </si>
  <si>
    <t>do plochy stavby</t>
  </si>
  <si>
    <t>29</t>
  </si>
  <si>
    <t>162301424</t>
  </si>
  <si>
    <t>Vodorovné přemístění pařezů do 5 km D do 900 mm</t>
  </si>
  <si>
    <t>766446194</t>
  </si>
  <si>
    <t>Vodorovné přemístění větví, kmenů nebo pařezů s naložením, složením a dopravou do 5000 m pařezů kmenů, průměru přes 700 do 900 mm</t>
  </si>
  <si>
    <t>30</t>
  </si>
  <si>
    <t>162301924</t>
  </si>
  <si>
    <t>Příplatek k vodorovnému přemístění pařezů D 900 mm ZKD 5 km</t>
  </si>
  <si>
    <t>-1719396314</t>
  </si>
  <si>
    <t>Vodorovné přemístění větví, kmenů nebo pařezů s naložením, složením a dopravou Příplatek k cenám za každých dalších i započatých 5000 m přes 5000 m pařezů kmenů, průměru přes 700 do 900 mm</t>
  </si>
  <si>
    <t>31</t>
  </si>
  <si>
    <t>16669990R</t>
  </si>
  <si>
    <t>Poplatek za skládku rostlého dřeva</t>
  </si>
  <si>
    <t>-830150220</t>
  </si>
  <si>
    <t>11 ks pařezů</t>
  </si>
  <si>
    <t>0,8*11*3</t>
  </si>
  <si>
    <t>32</t>
  </si>
  <si>
    <t>184818234</t>
  </si>
  <si>
    <t>Ochrana kmene průměru přes 700 do 900 mm bedněním výšky do 2 m</t>
  </si>
  <si>
    <t>-1680210520</t>
  </si>
  <si>
    <t>Ochrana kmene bedněním před poškozením stavebním provozem zřízení včetně odstranění výšky bednění do 2 m průměru kmene přes 700 do 900 mm</t>
  </si>
  <si>
    <t>Zakládání - úprava podloží a základové spáry, zlepšování vlastností hornin</t>
  </si>
  <si>
    <t>33</t>
  </si>
  <si>
    <t>212755216</t>
  </si>
  <si>
    <t>Trativody z drenážních trubek plastových flexibilních D 160 mm bez lože</t>
  </si>
  <si>
    <t>m</t>
  </si>
  <si>
    <t>-1444854775</t>
  </si>
  <si>
    <t>Trativody bez lože z drenážních trubek plastových flexibilních D 160 mm</t>
  </si>
  <si>
    <t>34</t>
  </si>
  <si>
    <t>212572111</t>
  </si>
  <si>
    <t>Lože pro trativody ze štěrkopísku tříděného</t>
  </si>
  <si>
    <t>-890762798</t>
  </si>
  <si>
    <t>tl. lože 50 mm</t>
  </si>
  <si>
    <t>0,05*0,3*180,0+0,3</t>
  </si>
  <si>
    <t>35</t>
  </si>
  <si>
    <t>211561111</t>
  </si>
  <si>
    <t>Výplň odvodňovacích žeber nebo trativodů kamenivem hrubým drceným frakce 4 až 16 mm</t>
  </si>
  <si>
    <t>-1905254604</t>
  </si>
  <si>
    <t>Výplň kamenivem do rýh odvodňovacích žeber nebo trativodů bez zhutnění, s úpravou povrchu výplně kamenivem hrubým drceným frakce 4 až 16 mm</t>
  </si>
  <si>
    <t>((0,3+0,6)/2-0,05)*0,3*180,0</t>
  </si>
  <si>
    <t>méně trubky</t>
  </si>
  <si>
    <t>-3,14*0,08*0,08*180,0</t>
  </si>
  <si>
    <t>0,017</t>
  </si>
  <si>
    <t>45</t>
  </si>
  <si>
    <t>Podkladní a vedlejší konstrukce kromě vozovek a železničního svršku</t>
  </si>
  <si>
    <t>36</t>
  </si>
  <si>
    <t>451573111</t>
  </si>
  <si>
    <t>Lože pod potrubí otevřený výkop ze štěrkopísku</t>
  </si>
  <si>
    <t>914398702</t>
  </si>
  <si>
    <t>Lože pod potrubí, stoky a drobné objekty v otevřeném výkopu z písku a štěrkopísku do 63 mm</t>
  </si>
  <si>
    <t>potrubí DN 150 mm</t>
  </si>
  <si>
    <t>0,15*1,0*15,0+0,25</t>
  </si>
  <si>
    <t>5.10</t>
  </si>
  <si>
    <t>Konstrukce živičné komunikace</t>
  </si>
  <si>
    <t>37</t>
  </si>
  <si>
    <t>577134121</t>
  </si>
  <si>
    <t>Asfaltový beton vrstva obrusná ACO 11 (ABS) tř. I tl 40 mm š přes 3 m z nemodifikovaného asfaltu</t>
  </si>
  <si>
    <t>2136065510</t>
  </si>
  <si>
    <t>Asfaltový beton vrstva obrusná ACO 11 (ABS) s rozprostřením a se zhutněním z nemodifikovaného asfaltu v pruhu šířky přes 3 m tř. I, po zhutnění tl. 40 mm</t>
  </si>
  <si>
    <t>870,0</t>
  </si>
  <si>
    <t>38</t>
  </si>
  <si>
    <t>573231108</t>
  </si>
  <si>
    <t>Postřik živičný spojovací ze silniční emulze v množství 0,50 kg/m2</t>
  </si>
  <si>
    <t>-1468748254</t>
  </si>
  <si>
    <t>Postřik spojovací PS bez posypu kamenivem ze silniční emulze, v množství 0,50 kg/m2</t>
  </si>
  <si>
    <t>39</t>
  </si>
  <si>
    <t>565165121</t>
  </si>
  <si>
    <t>Asfaltový beton vrstva podkladní ACP 16 (obalované kamenivo OKS) tl 80 mm š přes 3 m</t>
  </si>
  <si>
    <t>-1648943507</t>
  </si>
  <si>
    <t>Asfaltový beton vrstva podkladní ACP 16 (obalované kamenivo střednězrnné - OKS) s rozprostřením a zhutněním v pruhu šířky přes 3 m, po zhutnění tl. 80 mm</t>
  </si>
  <si>
    <t>40</t>
  </si>
  <si>
    <t>573111113</t>
  </si>
  <si>
    <t>Postřik živičný infiltrační s posypem z asfaltu množství 1,5 kg/m2</t>
  </si>
  <si>
    <t>-1430373015</t>
  </si>
  <si>
    <t>Postřik infiltrační PI z asfaltu silničního s posypem kamenivem, v množství 1,50 kg/m2</t>
  </si>
  <si>
    <t>41</t>
  </si>
  <si>
    <t>564952111</t>
  </si>
  <si>
    <t>Podklad z mechanicky zpevněného kameniva MZK tl 150 mm</t>
  </si>
  <si>
    <t>99978097</t>
  </si>
  <si>
    <t>Podklad z mechanicky zpevněného kameniva MZK (minerální beton) s rozprostřením a s hutněním, po zhutnění tl. 150 mm</t>
  </si>
  <si>
    <t>42</t>
  </si>
  <si>
    <t>564861111</t>
  </si>
  <si>
    <t>Podklad ze štěrkodrtě ŠD tl 200 mm</t>
  </si>
  <si>
    <t>-1004244035</t>
  </si>
  <si>
    <t>Podklad ze štěrkodrti ŠD s rozprostřením a zhutněním, po zhutnění tl. 200 mm</t>
  </si>
  <si>
    <t>pod obrubníky</t>
  </si>
  <si>
    <t>0,25*394,0+1,5</t>
  </si>
  <si>
    <t>43</t>
  </si>
  <si>
    <t>919726202</t>
  </si>
  <si>
    <t>Geotextilie pro vyztužení, separaci a filtraci tkaná z PP podélná pevnost v tahu do 50 kN/m</t>
  </si>
  <si>
    <t>-1053994511</t>
  </si>
  <si>
    <t>Geotextilie tkaná pro vyztužení, separaci nebo filtraci z polypropylenu, podélná pevnost v tahu přes 15 do 50 kN/m</t>
  </si>
  <si>
    <t>5.20</t>
  </si>
  <si>
    <t>Konstrukce zpomalovacího prahu- dlažba</t>
  </si>
  <si>
    <t>44</t>
  </si>
  <si>
    <t>596212210</t>
  </si>
  <si>
    <t>Kladení zámkové dlažby pozemních komunikací tl 80 mm skupiny A pl do 50 m2</t>
  </si>
  <si>
    <t>2075556457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</si>
  <si>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</si>
  <si>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59245275R</t>
  </si>
  <si>
    <t xml:space="preserve">dlažba betonová  tvarově jednoduchá tl. 8 cm barevná</t>
  </si>
  <si>
    <t>1074746295</t>
  </si>
  <si>
    <t>dodávka, doprava k pol.596212210</t>
  </si>
  <si>
    <t>ztrané 3%</t>
  </si>
  <si>
    <t>25,0*1,03+0,25</t>
  </si>
  <si>
    <t>46</t>
  </si>
  <si>
    <t>1554107423</t>
  </si>
  <si>
    <t>47</t>
  </si>
  <si>
    <t>1720027363</t>
  </si>
  <si>
    <t>25,0</t>
  </si>
  <si>
    <t>0,25*15,0+0,25</t>
  </si>
  <si>
    <t>48</t>
  </si>
  <si>
    <t>1702593195</t>
  </si>
  <si>
    <t>5.30</t>
  </si>
  <si>
    <t>Konstrukce chodníku - dlažba</t>
  </si>
  <si>
    <t>49</t>
  </si>
  <si>
    <t>596811122</t>
  </si>
  <si>
    <t>Kladení betonové dlažby komunikací pro pěší do lože z kameniva vel do 0,09 m2 plochy do 300 m2</t>
  </si>
  <si>
    <t>1469170932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</si>
  <si>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</si>
  <si>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 xml:space="preserve">chodník  - dle TZ</t>
  </si>
  <si>
    <t>250,0</t>
  </si>
  <si>
    <t>chodník reliéfní dlažba - dle TZ</t>
  </si>
  <si>
    <t>15,0</t>
  </si>
  <si>
    <t>Mezisoučet B</t>
  </si>
  <si>
    <t>50</t>
  </si>
  <si>
    <t>59245018R</t>
  </si>
  <si>
    <t>dlažba skladebná betonová tl.6 cm přírodní</t>
  </si>
  <si>
    <t>332220316</t>
  </si>
  <si>
    <t>dodávka, doprava k pol.596811123 mez.A</t>
  </si>
  <si>
    <t>ztrané 1%</t>
  </si>
  <si>
    <t>250,0*1,01+0,5</t>
  </si>
  <si>
    <t>51</t>
  </si>
  <si>
    <t>59245019R</t>
  </si>
  <si>
    <t>dlažba betonová reliéfní tl. 6 cm barevná</t>
  </si>
  <si>
    <t>-284482290</t>
  </si>
  <si>
    <t>dodávka, doprava k pol.596811123 mez.B</t>
  </si>
  <si>
    <t>reliéfní dlažba kontrastní barvy k barvě chodníku</t>
  </si>
  <si>
    <t>15,0*1,03+0,55</t>
  </si>
  <si>
    <t>52</t>
  </si>
  <si>
    <t>564851111</t>
  </si>
  <si>
    <t>Podklad ze štěrkodrtě ŠD tl 150 mm</t>
  </si>
  <si>
    <t>-568749306</t>
  </si>
  <si>
    <t>Podklad ze štěrkodrti ŠD s rozprostřením a zhutněním, po zhutnění tl. 150 mm</t>
  </si>
  <si>
    <t>5.40</t>
  </si>
  <si>
    <t>Sanace zemní pláně</t>
  </si>
  <si>
    <t>53</t>
  </si>
  <si>
    <t>564871111</t>
  </si>
  <si>
    <t>Podklad ze štěrkodrtě ŠD tl 250 mm</t>
  </si>
  <si>
    <t>1935596337</t>
  </si>
  <si>
    <t>Podklad ze štěrkodrti ŠD s rozprostřením a zhutněním, po zhutnění tl. 250 mm</t>
  </si>
  <si>
    <t xml:space="preserve">dle specifikace v TZ </t>
  </si>
  <si>
    <t>Poznámka :</t>
  </si>
  <si>
    <t xml:space="preserve">Sanace se provede po částech a bude kontrolována únosnost </t>
  </si>
  <si>
    <t>zemní pláně. Podle skutečných hodnot je možné tloušťku</t>
  </si>
  <si>
    <t>sanační vrstvy upravit.</t>
  </si>
  <si>
    <t>Výměra v rozpočtu se pouze předpokládá - vlastní sanace se bude</t>
  </si>
  <si>
    <t>fakturovat podle skutečně provedených prací.</t>
  </si>
  <si>
    <t>54</t>
  </si>
  <si>
    <t>571907111</t>
  </si>
  <si>
    <t>Posyp krytu kamenivem drceným nebo těženým do 35 kg/m2</t>
  </si>
  <si>
    <t>-30715698</t>
  </si>
  <si>
    <t>Posyp podkladu nebo krytu s rozprostřením a zhutněním kamenivem drceným nebo těženým, v množství přes 30 do 35 kg/m2</t>
  </si>
  <si>
    <t>srovnatelná položka pro :</t>
  </si>
  <si>
    <t>Posyp krytu lomovýcm odvalem tl.50 mm a jeho "utažení"</t>
  </si>
  <si>
    <t>55</t>
  </si>
  <si>
    <t>919726201</t>
  </si>
  <si>
    <t>Geotextilie pro vyztužení, separaci a filtraci tkaná z PP podélná pevnost v tahu do 15 kN/m</t>
  </si>
  <si>
    <t>1166667359</t>
  </si>
  <si>
    <t>Geotextilie tkaná pro vyztužení, separaci nebo filtraci z polypropylenu, podélná pevnost v tahu do 15 kN/m</t>
  </si>
  <si>
    <t>Trubní vedení</t>
  </si>
  <si>
    <t>56</t>
  </si>
  <si>
    <t>871324301</t>
  </si>
  <si>
    <t>Montáž kanalizačního potrubí z PE SDR17 otevřený výkop sklon do 20 % svařovaných na tupo D 160x9,5</t>
  </si>
  <si>
    <t>-1770798344</t>
  </si>
  <si>
    <t>Montáž kanalizačního potrubí z plastů z polyetylenu PE 100 svařovaných na tupo v otevřeném výkopu ve sklonu do 20 % SDR 17/PN 10 D 160 x 9,5 mm</t>
  </si>
  <si>
    <t>odvodnění vpustí do kanalizace - trubky DN 150</t>
  </si>
  <si>
    <t>57</t>
  </si>
  <si>
    <t>28613701R</t>
  </si>
  <si>
    <t>potrubí kanalizační PE100 D160</t>
  </si>
  <si>
    <t>-1647931028</t>
  </si>
  <si>
    <t>ztratné 1,5%</t>
  </si>
  <si>
    <t>dodávka, doprava k pol.871324301</t>
  </si>
  <si>
    <t>15,0*1,015+0,775</t>
  </si>
  <si>
    <t>58</t>
  </si>
  <si>
    <t>87000100R</t>
  </si>
  <si>
    <t>Příplatek na tvarovky plastového potrubí a pomocné naspecifikované práce při napojování do stávající kanalizace apod</t>
  </si>
  <si>
    <t>1588910870</t>
  </si>
  <si>
    <t>59</t>
  </si>
  <si>
    <t>892312121</t>
  </si>
  <si>
    <t>Tlaková zkouška vzduchem potrubí DN 150 těsnícím vakem ucpávkovým</t>
  </si>
  <si>
    <t>úsek</t>
  </si>
  <si>
    <t>-662043440</t>
  </si>
  <si>
    <t>Tlakové zkoušky vzduchem těsnícími vaky ucpávkovými DN 150</t>
  </si>
  <si>
    <t>60</t>
  </si>
  <si>
    <t>895941111</t>
  </si>
  <si>
    <t>Zřízení vpusti kanalizační uliční z betonových dílců typ UV-50 normální</t>
  </si>
  <si>
    <t>-688279494</t>
  </si>
  <si>
    <t>61</t>
  </si>
  <si>
    <t>899204112</t>
  </si>
  <si>
    <t>Osazení mříží litinových včetně rámů a košů na bahno pro třídu zatížení D400, E600</t>
  </si>
  <si>
    <t>1960925120</t>
  </si>
  <si>
    <t>uliční vpusri</t>
  </si>
  <si>
    <t>62</t>
  </si>
  <si>
    <t>89000110R</t>
  </si>
  <si>
    <t xml:space="preserve">dodávka+ doprava kompletu prefabrikovaných betonnových dílců  pro 1 ks uliční vpusti</t>
  </si>
  <si>
    <t>1857491096</t>
  </si>
  <si>
    <t>dodávka k pol.895941111</t>
  </si>
  <si>
    <t>63</t>
  </si>
  <si>
    <t>286619380</t>
  </si>
  <si>
    <t>mříž litinová 600/40T, 420X620 D400</t>
  </si>
  <si>
    <t>1268718813</t>
  </si>
  <si>
    <t>dodávka, doprava k pol.899204112</t>
  </si>
  <si>
    <t>64</t>
  </si>
  <si>
    <t>28661789</t>
  </si>
  <si>
    <t>koš kalový ocelový pro silniční vpusť 425mm vč. madla</t>
  </si>
  <si>
    <t>-1372148624</t>
  </si>
  <si>
    <t>65</t>
  </si>
  <si>
    <t>899431111</t>
  </si>
  <si>
    <t>Výšková úprava uličního vstupu nebo vpusti do 200 mm zvýšením krycího hrnce, šoupěte nebo hydrantu</t>
  </si>
  <si>
    <t>1325439299</t>
  </si>
  <si>
    <t>Výšková úprava uličního vstupu nebo vpusti do 200 mm zvýšením krycího hrnce, šoupěte nebo hydrantu bez úpravy armatur</t>
  </si>
  <si>
    <t>rektifikace šoupat a ventilů s výměnou poklopu s rámem</t>
  </si>
  <si>
    <t>66</t>
  </si>
  <si>
    <t>899401112</t>
  </si>
  <si>
    <t>Osazení poklopů litinových šoupátkových</t>
  </si>
  <si>
    <t>495741516</t>
  </si>
  <si>
    <t>nový poklop :</t>
  </si>
  <si>
    <t>67</t>
  </si>
  <si>
    <t>422913520</t>
  </si>
  <si>
    <t>poklop litinový šoupátkový pro zemní soupravy osazení do terénu a do vozovky</t>
  </si>
  <si>
    <t>1640176769</t>
  </si>
  <si>
    <t>poklop tř. D400</t>
  </si>
  <si>
    <t>dodávka, doprava k pol.899401112</t>
  </si>
  <si>
    <t>91</t>
  </si>
  <si>
    <t>Doplňující konstrukce a práce pozemních komunikací, letišť a ploch</t>
  </si>
  <si>
    <t>68</t>
  </si>
  <si>
    <t>916131213</t>
  </si>
  <si>
    <t>Osazení silničního obrubníku betonového stojatého s boční opěrou do lože z betonu prostého</t>
  </si>
  <si>
    <t>756566001</t>
  </si>
  <si>
    <t>Osazení silničního obrubníku betonového se zřízením lože, s vyplněním a zatřením spár cementovou maltou stojatého s boční opěrou z betonu prostého, do lože z betonu prostého</t>
  </si>
  <si>
    <t>obrubník betonový 1000/300/150</t>
  </si>
  <si>
    <t>390,0</t>
  </si>
  <si>
    <t>obrubník betonový 1000/300/150 (R=1,0m) - 4ks</t>
  </si>
  <si>
    <t>1,0*4</t>
  </si>
  <si>
    <t>tl. betonového lože započtená v položce je 100 mm</t>
  </si>
  <si>
    <t>69</t>
  </si>
  <si>
    <t>59217034</t>
  </si>
  <si>
    <t>obrubník betonový silniční 1000x150x300mm</t>
  </si>
  <si>
    <t>-1321021305</t>
  </si>
  <si>
    <t>dodávka, doprava k pol.916131213mezisoučet A</t>
  </si>
  <si>
    <t>390,0*1,01+0,1</t>
  </si>
  <si>
    <t>70</t>
  </si>
  <si>
    <t>59217035R</t>
  </si>
  <si>
    <t xml:space="preserve">obrubník betonový obloukový 78 x 15 x 30cm  R=1,0m</t>
  </si>
  <si>
    <t>-1639886108</t>
  </si>
  <si>
    <t>dodávka, doprava k pol.916131213mezisoučet B</t>
  </si>
  <si>
    <t>ztratné 1% (4 ks)</t>
  </si>
  <si>
    <t>4,0*1,01</t>
  </si>
  <si>
    <t>71</t>
  </si>
  <si>
    <t>916231213</t>
  </si>
  <si>
    <t>Osazení chodníkového obrubníku betonového stojatého s boční opěrou do lože z betonu prostého</t>
  </si>
  <si>
    <t>-2066289351</t>
  </si>
  <si>
    <t>Osazení chodníkového obrubníku betonového se zřízením lože, s vyplněním a zatřením spár cementovou maltou stojatého s boční opěrou z betonu prostého, do lože z betonu prostého</t>
  </si>
  <si>
    <t>obrubník 80/250/500 mm</t>
  </si>
  <si>
    <t>285,0</t>
  </si>
  <si>
    <t>72</t>
  </si>
  <si>
    <t>59217012</t>
  </si>
  <si>
    <t>obrubník betonový zahradní 500x80x250mm</t>
  </si>
  <si>
    <t>-1408617228</t>
  </si>
  <si>
    <t>dodávka, doprava k pol.916231213</t>
  </si>
  <si>
    <t>285,0*1,01+0,15</t>
  </si>
  <si>
    <t>73</t>
  </si>
  <si>
    <t>460421001</t>
  </si>
  <si>
    <t>Lože kabelů z písku nebo štěrkopísku tl 5 cm nad kabel, bez zakrytí, šířky lože do 65 cm</t>
  </si>
  <si>
    <t>-257382676</t>
  </si>
  <si>
    <t>Kabelové lože včetně podsypu, zhutnění a urovnání povrchu z písku nebo štěrkopísku tloušťky 5 cm nad kabel bez zakrytí, šířky do 65 cm</t>
  </si>
  <si>
    <t>kabelové chráničky</t>
  </si>
  <si>
    <t>160,0</t>
  </si>
  <si>
    <t>74</t>
  </si>
  <si>
    <t>460490011</t>
  </si>
  <si>
    <t>Krytí kabelů výstražnou fólií šířky 20 cm</t>
  </si>
  <si>
    <t>-1785556299</t>
  </si>
  <si>
    <t>Krytí kabelů, spojek, koncovek a odbočnic kabelů výstražnou fólií z PVC včetně vyrovnání povrchu rýhy, rozvinutí a uložení fólie do rýhy, fólie šířky do 20cm</t>
  </si>
  <si>
    <t>75</t>
  </si>
  <si>
    <t>460560203</t>
  </si>
  <si>
    <t>Zásyp rýh ručně šířky 50 cm, hloubky 20 cm, z horniny třídy 3</t>
  </si>
  <si>
    <t>1537397664</t>
  </si>
  <si>
    <t>Zásyp kabelových rýh ručně s uložením výkopku ve vrstvách včetně zhutnění a urovnání povrchu šířky 50 cm hloubky 20 cm, v hornině třídy 3</t>
  </si>
  <si>
    <t>76</t>
  </si>
  <si>
    <t>93000100R</t>
  </si>
  <si>
    <t>Montáž plastových půlených kabelových chrániček DN 110 mm</t>
  </si>
  <si>
    <t>1900200568</t>
  </si>
  <si>
    <t>Montáž plastových půlených kabelových chrániček DN150 mm</t>
  </si>
  <si>
    <t>pro stávající kabely</t>
  </si>
  <si>
    <t>77</t>
  </si>
  <si>
    <t>93000110R</t>
  </si>
  <si>
    <t>plastová kabelová půlená chránička DN 110 mm - dodávka, doprava</t>
  </si>
  <si>
    <t>-529279608</t>
  </si>
  <si>
    <t>plastová kabelová půlená chránička DN 100 mm</t>
  </si>
  <si>
    <t>dodávka, doprava k pol.93000100R</t>
  </si>
  <si>
    <t>96</t>
  </si>
  <si>
    <t>Bourání konstrukcí</t>
  </si>
  <si>
    <t>78</t>
  </si>
  <si>
    <t>113202111</t>
  </si>
  <si>
    <t>Vytrhání obrub krajníků obrubníků stojatých</t>
  </si>
  <si>
    <t>-1603791400</t>
  </si>
  <si>
    <t>Vytrhání obrub s vybouráním lože, s přemístěním hmot na skládku na vzdálenost do 3 m nebo s naložením na dopravní prostředek z krajníků nebo obrubníků stojatých</t>
  </si>
  <si>
    <t>silniční obrubníky</t>
  </si>
  <si>
    <t>385,0</t>
  </si>
  <si>
    <t>79</t>
  </si>
  <si>
    <t>113204111</t>
  </si>
  <si>
    <t>Vytrhání obrub záhonových</t>
  </si>
  <si>
    <t>691144007</t>
  </si>
  <si>
    <t>Vytrhání obrub s vybouráním lože, s přemístěním hmot na skládku na vzdálenost do 3 m nebo s naložením na dopravní prostředek záhonových</t>
  </si>
  <si>
    <t>záhonové obrubníky</t>
  </si>
  <si>
    <t>290,0</t>
  </si>
  <si>
    <t>80</t>
  </si>
  <si>
    <t>113107242</t>
  </si>
  <si>
    <t>Odstranění podkladu živičného tl 100 mm strojně pl přes 200 m2</t>
  </si>
  <si>
    <t>530050929</t>
  </si>
  <si>
    <t>Odstranění podkladů nebo krytů strojně plochy jednotlivě přes 200 m2 s přemístěním hmot na skládku na vzdálenost do 20 m nebo s naložením na dopravní prostředek živičných, o tl. vrstvy přes 50 do 100 mm</t>
  </si>
  <si>
    <t>81</t>
  </si>
  <si>
    <t>113107241</t>
  </si>
  <si>
    <t>Odstranění podkladu živičného tl 50 mm strojně pl přes 200 m2</t>
  </si>
  <si>
    <t>-1859582377</t>
  </si>
  <si>
    <t>Odstranění podkladů nebo krytů strojně plochy jednotlivě přes 200 m2 s přemístěním hmot na skládku na vzdálenost do 20 m nebo s naložením na dopravní prostředek živičných, o tl. vrstvy do 50 mm</t>
  </si>
  <si>
    <t>průměrná tl.40 mm</t>
  </si>
  <si>
    <t>82</t>
  </si>
  <si>
    <t>113106151</t>
  </si>
  <si>
    <t>Rozebrání dlažeb vozovek z velkých kostek s ložem z kameniva ručně</t>
  </si>
  <si>
    <t>-1730200052</t>
  </si>
  <si>
    <t>Rozebrání dlažeb a dílců vozovek a ploch s přemístěním hmot na skládku na vzdálenost do 3 m nebo s naložením na dopravní prostředek, s jakoukoliv výplní spár ručně z velkých kostek s ložem z kameniva</t>
  </si>
  <si>
    <t>komunikace - tl.150 mm</t>
  </si>
  <si>
    <t>70,0</t>
  </si>
  <si>
    <t>83</t>
  </si>
  <si>
    <t>35832511R</t>
  </si>
  <si>
    <t xml:space="preserve">Bourání stávajících uličních vpustí  včetně příslušných zemních prací (pro všechny hloubky vpustí), bez mříže a rámu</t>
  </si>
  <si>
    <t>-580067255</t>
  </si>
  <si>
    <t>Bourání stávajících uličních vpustí včetně příslušných zemních prací (pro všechny hloubky vpustí), bez mřížš a rámu</t>
  </si>
  <si>
    <t>84</t>
  </si>
  <si>
    <t>899202211</t>
  </si>
  <si>
    <t>Demontáž mříží litinových včetně rámů hmotnosti přes 50 do 100 kg</t>
  </si>
  <si>
    <t>-1427161164</t>
  </si>
  <si>
    <t>Demontáž mříží litinových včetně rámů, hmotnosti jednotlivě přes 50 do 100 Kg</t>
  </si>
  <si>
    <t>rám s mříží stávajících bouraných vpustí</t>
  </si>
  <si>
    <t>85</t>
  </si>
  <si>
    <t>899102211</t>
  </si>
  <si>
    <t>Demontáž poklopů litinových nebo ocelových včetně rámů hmotnosti přes 50 do 100 kg</t>
  </si>
  <si>
    <t>997029574</t>
  </si>
  <si>
    <t>Demontáž poklopů litinových a ocelových včetně rámů, hmotnosti jednotlivě přes 50 do 100 Kg</t>
  </si>
  <si>
    <t>výměna poklopů při rektifikaci šoupat a ventilů</t>
  </si>
  <si>
    <t>997</t>
  </si>
  <si>
    <t>Přesun sutě</t>
  </si>
  <si>
    <t>86</t>
  </si>
  <si>
    <t>997221551</t>
  </si>
  <si>
    <t>Vodorovná doprava suti ze sypkých materiálů do 1 km</t>
  </si>
  <si>
    <t>-230065824</t>
  </si>
  <si>
    <t>Vodorovná doprava suti bez naložení, ale se složením a s hrubým urovnáním ze sypkých materiálů, na vzdálenost do 1 km</t>
  </si>
  <si>
    <t>suť pol.113107241+113107242</t>
  </si>
  <si>
    <t>28,42+187,0</t>
  </si>
  <si>
    <t>87</t>
  </si>
  <si>
    <t>997221559</t>
  </si>
  <si>
    <t>Příplatek ZKD 1 km u vodorovné dopravy suti ze sypkých materiálů</t>
  </si>
  <si>
    <t>745400516</t>
  </si>
  <si>
    <t>Vodorovná doprava suti bez naložení, ale se složením a s hrubým urovnáním Příplatek k ceně za každý další i započatý 1 km přes 1 km</t>
  </si>
  <si>
    <t>na placenou skládku - celkem 15 km</t>
  </si>
  <si>
    <t>215,42*(15-1)</t>
  </si>
  <si>
    <t>88</t>
  </si>
  <si>
    <t>997221561</t>
  </si>
  <si>
    <t>Vodorovná doprava suti z kusových materiálů do 1 km</t>
  </si>
  <si>
    <t>-1314355158</t>
  </si>
  <si>
    <t>Vodorovná doprava suti bez naložení, ale se složením a s hrubým urovnáním z kusových materiálů, na vzdálenost do 1 km</t>
  </si>
  <si>
    <t>suť pol.113106151</t>
  </si>
  <si>
    <t>29,19</t>
  </si>
  <si>
    <t>suť pol.113202111+113204111</t>
  </si>
  <si>
    <t>78,925+11,6</t>
  </si>
  <si>
    <t>89</t>
  </si>
  <si>
    <t>997221569</t>
  </si>
  <si>
    <t>Příplatek ZKD 1 km u vodorovné dopravy suti z kusových materiálů</t>
  </si>
  <si>
    <t>-1819259402</t>
  </si>
  <si>
    <t>119,715*(15-1)</t>
  </si>
  <si>
    <t>90</t>
  </si>
  <si>
    <t>997221571</t>
  </si>
  <si>
    <t>Vodorovná doprava vybouraných hmot do 1 km</t>
  </si>
  <si>
    <t>1688422776</t>
  </si>
  <si>
    <t>Vodorovná doprava vybouraných hmot bez naložení, ale se složením a s hrubým urovnáním na vzdálenost do 1 km</t>
  </si>
  <si>
    <t>suť pol.35832511R+pol.899202211 (odd.96)</t>
  </si>
  <si>
    <t>0,795+0,3</t>
  </si>
  <si>
    <t>suť pol.899102211 (odd.96)</t>
  </si>
  <si>
    <t>0,5</t>
  </si>
  <si>
    <t>997221579</t>
  </si>
  <si>
    <t>Příplatek ZKD 1 km u vodorovné dopravy vybouraných hmot</t>
  </si>
  <si>
    <t>1092422902</t>
  </si>
  <si>
    <t>Vodorovná doprava vybouraných hmot bez naložení, ale se složením a s hrubým urovnáním na vzdálenost Příplatek k ceně za každý další i započatý 1 km přes 1 km</t>
  </si>
  <si>
    <t>1,595*(15-1)</t>
  </si>
  <si>
    <t>92</t>
  </si>
  <si>
    <t>997221815</t>
  </si>
  <si>
    <t>Poplatek za uložení na skládce (skládkovné) stavebního odpadu betonového kód odpadu 170 101</t>
  </si>
  <si>
    <t>28071843</t>
  </si>
  <si>
    <t>Poplatek za uložení stavebního odpadu na skládce (skládkovné) z prostého betonu zatříděného do Katalogu odpadů pod kódem 170 101</t>
  </si>
  <si>
    <t>93</t>
  </si>
  <si>
    <t>997221845</t>
  </si>
  <si>
    <t>Poplatek za uložení na skládce (skládkovné) odpadu asfaltového bez dehtu kód odpadu 170 302</t>
  </si>
  <si>
    <t>932607619</t>
  </si>
  <si>
    <t>Poplatek za uložení stavebního odpadu na skládce (skládkovné) asfaltového bez obsahu dehtu zatříděného do Katalogu odpadů pod kódem 170 302</t>
  </si>
  <si>
    <t>94</t>
  </si>
  <si>
    <t>997221855</t>
  </si>
  <si>
    <t>Poplatek za uložení na skládce (skládkovné) zeminy a kameniva kód odpadu 170 504</t>
  </si>
  <si>
    <t>1212346785</t>
  </si>
  <si>
    <t>95</t>
  </si>
  <si>
    <t>997013831</t>
  </si>
  <si>
    <t>Poplatek za uložení na skládce (skládkovné) stavebního odpadu směsného kód odpadu 170 904</t>
  </si>
  <si>
    <t>-1043411976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</si>
  <si>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</si>
  <si>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</si>
  <si>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</si>
  <si>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998225111</t>
  </si>
  <si>
    <t>Přesun hmot pro pozemní komunikace s krytem z kamene, monolitickým betonovým nebo živičným</t>
  </si>
  <si>
    <t>2038415107</t>
  </si>
  <si>
    <t>Přesun hmot pro komunikace s krytem z kameniva, monolitickým betonovým nebo živičným dopravní vzdálenost do 200 m jakékoliv délky objektu</t>
  </si>
  <si>
    <t>B - Dopravní část II.etapa - osa 3,4,5</t>
  </si>
  <si>
    <t xml:space="preserve">    32 - Konstrukce opěrné zdi</t>
  </si>
  <si>
    <t xml:space="preserve">    43 - Schodišťové konstrukce </t>
  </si>
  <si>
    <t xml:space="preserve">    5.20 - Konstrukce ploch pro parkování - dlažba</t>
  </si>
  <si>
    <t>1942169174</t>
  </si>
  <si>
    <t>odkopávky (včetně odkopávek pro terénní schodiště)</t>
  </si>
  <si>
    <t>670,0</t>
  </si>
  <si>
    <t>510,0*0,3</t>
  </si>
  <si>
    <t>odkopávka pro opěrnou stěnu</t>
  </si>
  <si>
    <t>12000000R</t>
  </si>
  <si>
    <t>Příplatek za ruční odkopávky v blízkosti stávajících stromů</t>
  </si>
  <si>
    <t>1958987291</t>
  </si>
  <si>
    <t>Příplatek za ruční odkopávky v blízkosti stávajících stromů v horninách jakékoliv třídy</t>
  </si>
  <si>
    <t>-763247514</t>
  </si>
  <si>
    <t>848,0*0,5</t>
  </si>
  <si>
    <t>1027821808</t>
  </si>
  <si>
    <t>1373247232</t>
  </si>
  <si>
    <t>(0,3+0,6)/2*0,3*130,0+0,45</t>
  </si>
  <si>
    <t>pro betonové prahy schod.stupňů z palisád</t>
  </si>
  <si>
    <t>1,0</t>
  </si>
  <si>
    <t>1846052893</t>
  </si>
  <si>
    <t>19,0*0,5</t>
  </si>
  <si>
    <t>-174012979</t>
  </si>
  <si>
    <t>1,0*1,5*10,0</t>
  </si>
  <si>
    <t>-804906922</t>
  </si>
  <si>
    <t>15,0*0,5</t>
  </si>
  <si>
    <t>1824281919</t>
  </si>
  <si>
    <t>2*1,5*10,0*0,5</t>
  </si>
  <si>
    <t>-2004100086</t>
  </si>
  <si>
    <t>-340907981</t>
  </si>
  <si>
    <t>310357774</t>
  </si>
  <si>
    <t>40,0+9,0</t>
  </si>
  <si>
    <t>4,3</t>
  </si>
  <si>
    <t>1,5</t>
  </si>
  <si>
    <t>956698778</t>
  </si>
  <si>
    <t>848,0+19,0+15,0</t>
  </si>
  <si>
    <t>-(40,0+9,0)</t>
  </si>
  <si>
    <t>-256702907</t>
  </si>
  <si>
    <t>833,0*(15-10)</t>
  </si>
  <si>
    <t>-1720965686</t>
  </si>
  <si>
    <t>-1907420849</t>
  </si>
  <si>
    <t>833,0*1,7</t>
  </si>
  <si>
    <t>401957838</t>
  </si>
  <si>
    <t>-1,5</t>
  </si>
  <si>
    <t>-4,5</t>
  </si>
  <si>
    <t>-1046031657</t>
  </si>
  <si>
    <t>1,0*(0,15+0,3)*10,0</t>
  </si>
  <si>
    <t>-3,14*0,08*0,08*10,0</t>
  </si>
  <si>
    <t>-896069311</t>
  </si>
  <si>
    <t>4,3*1,8*1,11</t>
  </si>
  <si>
    <t>-508726835</t>
  </si>
  <si>
    <t>včetně plochy kolem nových schodišť</t>
  </si>
  <si>
    <t>370,0</t>
  </si>
  <si>
    <t>1839979981</t>
  </si>
  <si>
    <t>370,0*0,1*1,5*1,01</t>
  </si>
  <si>
    <t>1987492766</t>
  </si>
  <si>
    <t>-1015521910</t>
  </si>
  <si>
    <t>370,0*0,015*1,03</t>
  </si>
  <si>
    <t>-1838418407</t>
  </si>
  <si>
    <t>370,0*10*0,001</t>
  </si>
  <si>
    <t>2042307005</t>
  </si>
  <si>
    <t>-798553231</t>
  </si>
  <si>
    <t>3,7*(5-1)</t>
  </si>
  <si>
    <t>-2006037101</t>
  </si>
  <si>
    <t>-1838343334</t>
  </si>
  <si>
    <t>803,0</t>
  </si>
  <si>
    <t>parkovací plochy</t>
  </si>
  <si>
    <t>63,0</t>
  </si>
  <si>
    <t>schodiště</t>
  </si>
  <si>
    <t>7,0</t>
  </si>
  <si>
    <t>112201114</t>
  </si>
  <si>
    <t>Odstranění pařezů D do 0,5 m v rovině a svahu 1:5 s odklizením do 20 m a zasypáním jámy</t>
  </si>
  <si>
    <t>-181393886</t>
  </si>
  <si>
    <t>Odstranění pařezu v rovině nebo na svahu do 1:5 o průměru pařezu na řezné ploše přes 400 do 500 mm</t>
  </si>
  <si>
    <t>162301422</t>
  </si>
  <si>
    <t>Vodorovné přemístění pařezů do 5 km D do 500 mm</t>
  </si>
  <si>
    <t>-39942602</t>
  </si>
  <si>
    <t>Vodorovné přemístění větví, kmenů nebo pařezů s naložením, složením a dopravou do 5000 m pařezů kmenů, průměru přes 300 do 500 mm</t>
  </si>
  <si>
    <t>162301922</t>
  </si>
  <si>
    <t>Příplatek k vodorovnému přemístění pařezů D 500 mm ZKD 5 km</t>
  </si>
  <si>
    <t>-1419354253</t>
  </si>
  <si>
    <t>Vodorovné přemístění větví, kmenů nebo pařezů s naložením, složením a dopravou Příplatek k cenám za každých dalších i započatých 5000 m přes 5000 m pařezů kmenů, průměru přes 300 do 500 mm</t>
  </si>
  <si>
    <t>-1175677864</t>
  </si>
  <si>
    <t>pařezy - 2 ks</t>
  </si>
  <si>
    <t>0,8*2</t>
  </si>
  <si>
    <t>184818232</t>
  </si>
  <si>
    <t>Ochrana kmene průměru přes 300 do 500 mm bedněním výšky do 2 m</t>
  </si>
  <si>
    <t>1487428880</t>
  </si>
  <si>
    <t>Ochrana kmene bedněním před poškozením stavebním provozem zřízení včetně odstranění výšky bednění do 2 m průměru kmene přes 300 do 500 mm</t>
  </si>
  <si>
    <t>1239263591</t>
  </si>
  <si>
    <t>-971152891</t>
  </si>
  <si>
    <t>0,05*0,3*130,0+0,05</t>
  </si>
  <si>
    <t>476728289</t>
  </si>
  <si>
    <t>((0,3+0,6)/2-0,05)*0,3*130,0</t>
  </si>
  <si>
    <t>-3,14*0,08*0,08*130,0</t>
  </si>
  <si>
    <t>0,012</t>
  </si>
  <si>
    <t>Konstrukce opěrné zdi</t>
  </si>
  <si>
    <t>273313511</t>
  </si>
  <si>
    <t>Základové desky z betonu tř. C 12/15</t>
  </si>
  <si>
    <t>-1474346475</t>
  </si>
  <si>
    <t>Základy z betonu prostého desky z betonu kamenem neprokládaného tř. C 12/15</t>
  </si>
  <si>
    <t>podkladní beton tl.50 mm</t>
  </si>
  <si>
    <t>0,05*1,35*21,0+0,082</t>
  </si>
  <si>
    <t>327324131</t>
  </si>
  <si>
    <t>Opěrné zdi a valy ze ŽB odolného proti agresivnímu prostředí tř. C 35/45</t>
  </si>
  <si>
    <t>-1923217389</t>
  </si>
  <si>
    <t>Opěrné zdi a valy z betonu železového odolný proti agresivnímu prostředí tř. C 35/45</t>
  </si>
  <si>
    <t>výměra spočítána projektantem na počítačí</t>
  </si>
  <si>
    <t>12,2*1,03+0,034</t>
  </si>
  <si>
    <t>32732000R</t>
  </si>
  <si>
    <t>-528567179</t>
  </si>
  <si>
    <t>Příplatek na zkosení hran koruny stěny</t>
  </si>
  <si>
    <t>327351211</t>
  </si>
  <si>
    <t>Bednění opěrných zdí a valů svislých i skloněných zřízení</t>
  </si>
  <si>
    <t>1615325963</t>
  </si>
  <si>
    <t>Bednění opěrných zdí a valů svislých i skloněných, výšky do 20 m zřízení</t>
  </si>
  <si>
    <t>27,5*2*1,1+0,5</t>
  </si>
  <si>
    <t>327351221</t>
  </si>
  <si>
    <t>Bednění opěrných zdí a valů svislých i skloněných odstranění</t>
  </si>
  <si>
    <t>727278885</t>
  </si>
  <si>
    <t>Bednění opěrných zdí a valů svislých i skloněných, výšky do 20 m odstranění</t>
  </si>
  <si>
    <t>327361016</t>
  </si>
  <si>
    <t>Výztuž opěrných zdí a valů D nad 12 mm z betonářské oceli 10 505</t>
  </si>
  <si>
    <t>1474289680</t>
  </si>
  <si>
    <t>Výztuž opěrných zdí a valů průměru přes 12 mm, z oceli 10 505 (R) nebo BSt 500</t>
  </si>
  <si>
    <t>výkres č.19</t>
  </si>
  <si>
    <t>189,51*1,05*0,001</t>
  </si>
  <si>
    <t>327361040</t>
  </si>
  <si>
    <t>Výztuž opěrných zdí a valů ze svařovaných sítí</t>
  </si>
  <si>
    <t>18884846</t>
  </si>
  <si>
    <t>Výztuž opěrných zdí a valů ze sítí svařovaných</t>
  </si>
  <si>
    <t>356,4*1,25*0,001</t>
  </si>
  <si>
    <t>32750110R</t>
  </si>
  <si>
    <t>Výplň za opěrami z betonového stavebního recyklátu fr.4-16 mm</t>
  </si>
  <si>
    <t>-480356212</t>
  </si>
  <si>
    <t>212755214</t>
  </si>
  <si>
    <t>Trativody z drenážních trubek plastových flexibilních D 100 mm bez lože</t>
  </si>
  <si>
    <t>2021601945</t>
  </si>
  <si>
    <t>Trativody bez lože z drenážních trubek plastových flexibilních D 100 mm</t>
  </si>
  <si>
    <t>211971121</t>
  </si>
  <si>
    <t>Zřízení opláštění žeber nebo trativodů geotextilií v rýze nebo zářezu sklonu přes 1:2 š do 2,5 m</t>
  </si>
  <si>
    <t>1748408839</t>
  </si>
  <si>
    <t>Zřízení opláštění výplně z geotextilie odvodňovacích žeber nebo trativodů v rýze nebo zářezu se stěnami svislými nebo šikmými o sklonu přes 1:2 při rozvinuté šířce opláštění do 2,5 m</t>
  </si>
  <si>
    <t>0,3*4*21,0*1,1+0,28</t>
  </si>
  <si>
    <t>69311006</t>
  </si>
  <si>
    <t>geotextilie tkaná separační, filtrační, výztužná PP pevnost v tahu 15kN/m</t>
  </si>
  <si>
    <t>1023223433</t>
  </si>
  <si>
    <t>ztratné 5%</t>
  </si>
  <si>
    <t>dodávka, doprava k pol.211971121</t>
  </si>
  <si>
    <t>28,0*1,05+0,6</t>
  </si>
  <si>
    <t>2103958951</t>
  </si>
  <si>
    <t>0,3*0,3*21,0+0,11</t>
  </si>
  <si>
    <t xml:space="preserve">Schodišťové konstrukce </t>
  </si>
  <si>
    <t>339921131</t>
  </si>
  <si>
    <t>Osazování betonových palisád do betonového základu v řadě výšky prvku do 0,5 m</t>
  </si>
  <si>
    <t>1119606242</t>
  </si>
  <si>
    <t>Osazování palisád betonových v řadě se zabetonováním výšky palisády do 500 mm</t>
  </si>
  <si>
    <t>palisády tvořící schodišťové stupně, vel.110/110/400 mm</t>
  </si>
  <si>
    <t>schodiště 1,2,3</t>
  </si>
  <si>
    <t>1,0*3*3</t>
  </si>
  <si>
    <t>schodiště 4</t>
  </si>
  <si>
    <t>1,0*2</t>
  </si>
  <si>
    <t>59228407</t>
  </si>
  <si>
    <t>palisáda betonová tyčová hranatá přírodní 110x110x400mm</t>
  </si>
  <si>
    <t>-701392527</t>
  </si>
  <si>
    <t>ztratné 1% - dodávka, doprava k pol.339921131</t>
  </si>
  <si>
    <t>11,0/0,11*1,01</t>
  </si>
  <si>
    <t>596811220</t>
  </si>
  <si>
    <t>Kladení betonové dlažby komunikací pro pěší do lože z kameniva vel do 0,25 m2 plochy do 50 m2</t>
  </si>
  <si>
    <t>1867772533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</si>
  <si>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</si>
  <si>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dlažba schodišťových stupňů</t>
  </si>
  <si>
    <t>1,0*1,2*3</t>
  </si>
  <si>
    <t>1,0*0,9</t>
  </si>
  <si>
    <t>59245320</t>
  </si>
  <si>
    <t>dlažba plošná betonová 400x400x40mm přírodní</t>
  </si>
  <si>
    <t>-1904980271</t>
  </si>
  <si>
    <t>ztratné 3% -dodávka, doprava k pol.596811220</t>
  </si>
  <si>
    <t>4,5*1,03+0,365</t>
  </si>
  <si>
    <t>564730011</t>
  </si>
  <si>
    <t>Podklad z kameniva hrubého drceného vel. 8-16 mm tl 100 mm</t>
  </si>
  <si>
    <t>435906958</t>
  </si>
  <si>
    <t>Podklad nebo kryt z kameniva hrubého drceného vel. 8-16 mm s rozprostřením a zhutněním, po zhutnění tl. 100 mm</t>
  </si>
  <si>
    <t>pod dlažbou schodišť.stupňů</t>
  </si>
  <si>
    <t>pol.596811220</t>
  </si>
  <si>
    <t>4,5</t>
  </si>
  <si>
    <t>289879095</t>
  </si>
  <si>
    <t>terénní schodiště 1,2,3</t>
  </si>
  <si>
    <t>(1,0+1,3*2)*3</t>
  </si>
  <si>
    <t>terénní schodiště 4</t>
  </si>
  <si>
    <t>1,0*3</t>
  </si>
  <si>
    <t>0,2</t>
  </si>
  <si>
    <t>59217010</t>
  </si>
  <si>
    <t>obrubník betonový zahradní přírodní šedá 500x50x150mm</t>
  </si>
  <si>
    <t>881727089</t>
  </si>
  <si>
    <t>14,0*1,01+0,36</t>
  </si>
  <si>
    <t>-457596743</t>
  </si>
  <si>
    <t>0,15*1,0*10,0</t>
  </si>
  <si>
    <t>-551606423</t>
  </si>
  <si>
    <t>690,0</t>
  </si>
  <si>
    <t>-1967637665</t>
  </si>
  <si>
    <t>565145121</t>
  </si>
  <si>
    <t>Asfaltový beton vrstva podkladní ACP 16 (obalované kamenivo OKS) tl 60 mm š přes 3 m</t>
  </si>
  <si>
    <t>-505872262</t>
  </si>
  <si>
    <t>Asfaltový beton vrstva podkladní ACP 16 (obalované kamenivo střednězrnné - OKS) s rozprostřením a zhutněním v pruhu šířky přes 3 m, po zhutnění tl. 60 mm</t>
  </si>
  <si>
    <t>1186159688</t>
  </si>
  <si>
    <t>-170296920</t>
  </si>
  <si>
    <t>151025594</t>
  </si>
  <si>
    <t>0,25*452,0</t>
  </si>
  <si>
    <t>1452491753</t>
  </si>
  <si>
    <t>Konstrukce ploch pro parkování - dlažba</t>
  </si>
  <si>
    <t>-264993248</t>
  </si>
  <si>
    <t>-1804686632</t>
  </si>
  <si>
    <t>320,0*1,01+0,8</t>
  </si>
  <si>
    <t>-750271548</t>
  </si>
  <si>
    <t>1920063841</t>
  </si>
  <si>
    <t>320,0</t>
  </si>
  <si>
    <t>0,25*200,0</t>
  </si>
  <si>
    <t>-1745681521</t>
  </si>
  <si>
    <t>596811121</t>
  </si>
  <si>
    <t>Kladení betonové dlažby komunikací pro pěší do lože z kameniva vel do 0,09 m2 plochy do 100 m2</t>
  </si>
  <si>
    <t>-119673861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</si>
  <si>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</si>
  <si>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55,0</t>
  </si>
  <si>
    <t>8,0</t>
  </si>
  <si>
    <t>-2010720666</t>
  </si>
  <si>
    <t>ztrané 2%</t>
  </si>
  <si>
    <t>55,0*1,02+0,9</t>
  </si>
  <si>
    <t>-1541637002</t>
  </si>
  <si>
    <t>8,0*1,03+0,76</t>
  </si>
  <si>
    <t>381405440</t>
  </si>
  <si>
    <t>-2105828117</t>
  </si>
  <si>
    <t>1603227788</t>
  </si>
  <si>
    <t>srovnatelná položka pro:</t>
  </si>
  <si>
    <t>-1385437271</t>
  </si>
  <si>
    <t>-103245050</t>
  </si>
  <si>
    <t>10,0</t>
  </si>
  <si>
    <t>potrubí kanalizační PE100 D160 SDR 17</t>
  </si>
  <si>
    <t>-1403883589</t>
  </si>
  <si>
    <t>potrubí kanalizační PE100 D160, SDR 17</t>
  </si>
  <si>
    <t>10,0*1,015+0,85</t>
  </si>
  <si>
    <t>-790017584</t>
  </si>
  <si>
    <t>-498691574</t>
  </si>
  <si>
    <t>899331111</t>
  </si>
  <si>
    <t>Výšková úprava uličního vstupu nebo vpusti do 200 mm zvýšením poklopu</t>
  </si>
  <si>
    <t>465862386</t>
  </si>
  <si>
    <t>rektifikace poklopů šachet s výměnou rámu a poklopu</t>
  </si>
  <si>
    <t>3,0</t>
  </si>
  <si>
    <t>899104112</t>
  </si>
  <si>
    <t>Osazení poklopů litinových nebo ocelových včetně rámů pro třídu zatížení D400, E600</t>
  </si>
  <si>
    <t>1545286615</t>
  </si>
  <si>
    <t>Osazení poklopů litinových a ocelových včetně rámů pro třídu zatížení D400, E600</t>
  </si>
  <si>
    <t>rektifikace šachet s výměnou poklopu s ráměm</t>
  </si>
  <si>
    <t>28661935</t>
  </si>
  <si>
    <t>poklop šachtový litinový dno DN 600 pro třídu zatížení D400</t>
  </si>
  <si>
    <t>343756809</t>
  </si>
  <si>
    <t>včetně rámu</t>
  </si>
  <si>
    <t>dodávka, doprava k pol.899104112</t>
  </si>
  <si>
    <t>-1411585278</t>
  </si>
  <si>
    <t>170,0</t>
  </si>
  <si>
    <t xml:space="preserve">obrubník betonový 1000/250/150 </t>
  </si>
  <si>
    <t>obrubník betonový obloukový 1000/250/150 R=1m 4 ks</t>
  </si>
  <si>
    <t>Mezisoučet C</t>
  </si>
  <si>
    <t>-218838959</t>
  </si>
  <si>
    <t>170,0*1,01+0,3</t>
  </si>
  <si>
    <t>59217031</t>
  </si>
  <si>
    <t>obrubník betonový silniční 1000x150x250mm</t>
  </si>
  <si>
    <t>297916411</t>
  </si>
  <si>
    <t>290,0*1,01+0,1</t>
  </si>
  <si>
    <t>59217036R</t>
  </si>
  <si>
    <t xml:space="preserve">obrubník betonový obloukový 78 x 15 x 25cm  R=1,0m</t>
  </si>
  <si>
    <t>-1302960270</t>
  </si>
  <si>
    <t>dodávka, doprava k pol.916131213mezisoučet C</t>
  </si>
  <si>
    <t>1308897585</t>
  </si>
  <si>
    <t>135,0</t>
  </si>
  <si>
    <t>-752214995</t>
  </si>
  <si>
    <t>135,0*1,01+0,65</t>
  </si>
  <si>
    <t>429330573</t>
  </si>
  <si>
    <t>484092274</t>
  </si>
  <si>
    <t>1613710634</t>
  </si>
  <si>
    <t>2125993343</t>
  </si>
  <si>
    <t>-1728098924</t>
  </si>
  <si>
    <t>935114121</t>
  </si>
  <si>
    <t>Štěrbinový odvodňovací betonový žlab 450x500 mm bez vnitřního spádu se základem</t>
  </si>
  <si>
    <t>212310540</t>
  </si>
  <si>
    <t>Štěrbinový odvodňovací betonový žlab se základem z betonu prostého a s obetonováním rozměru 450x500 mm bez obrubníku bez vnitřního spádu</t>
  </si>
  <si>
    <t>110,0</t>
  </si>
  <si>
    <t>Poznámka k položce :</t>
  </si>
  <si>
    <t>díl s vpustí - 2 ks</t>
  </si>
  <si>
    <t>čistící díl - celkem 4 ks</t>
  </si>
  <si>
    <t>59221647</t>
  </si>
  <si>
    <t>čistící kus základní (pero,drážka) betonový 400/450x500x1000mm</t>
  </si>
  <si>
    <t>-1835366270</t>
  </si>
  <si>
    <t>dopočet projektovaných vpustí : 18-4 =14 ks</t>
  </si>
  <si>
    <t>dodávka, doprava k pol.935114121</t>
  </si>
  <si>
    <t>14,0</t>
  </si>
  <si>
    <t>936124112</t>
  </si>
  <si>
    <t>Montáž lavičky stabilní parkové se zabetonováním noh</t>
  </si>
  <si>
    <t>1862390695</t>
  </si>
  <si>
    <t>Montáž lavičky parkové stabilní se zabetonováním noh</t>
  </si>
  <si>
    <t>zpětné osazení vybourané lavičky (po dokončení stavebních</t>
  </si>
  <si>
    <t>prací)</t>
  </si>
  <si>
    <t>97</t>
  </si>
  <si>
    <t>-1694455375</t>
  </si>
  <si>
    <t>120,0</t>
  </si>
  <si>
    <t>98</t>
  </si>
  <si>
    <t>1863528242</t>
  </si>
  <si>
    <t>99</t>
  </si>
  <si>
    <t>113107331</t>
  </si>
  <si>
    <t>Odstranění podkladu z betonu prostého tl 150 mm strojně pl do 50 m2</t>
  </si>
  <si>
    <t>-543125462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</si>
  <si>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</si>
  <si>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plochy pro popelnice</t>
  </si>
  <si>
    <t>100</t>
  </si>
  <si>
    <t>113106271</t>
  </si>
  <si>
    <t>Rozebrání dlažeb vozovek ze zámkové dlažby s ložem z kameniva strojně pl přes 50 do 200 m2</t>
  </si>
  <si>
    <t>2111288541</t>
  </si>
  <si>
    <t>Rozebrání dlažeb a dílců vozovek a ploch s přemístěním hmot na skládku na vzdálenost do 3 m nebo s naložením na dopravní prostředek, s jakoukoliv výplní spár strojně plochy jednotlivě přes 50 m2 do 200 m2 ze zámkové dlažby s ložem z kameniva</t>
  </si>
  <si>
    <t>betonová dlažba - tl. do 100 mm</t>
  </si>
  <si>
    <t>85,0</t>
  </si>
  <si>
    <t>101</t>
  </si>
  <si>
    <t>1743901782</t>
  </si>
  <si>
    <t>Bourání stávajících uličních vpustí včetně příslušných zemních prací (pro všechny hloubky vpustí)</t>
  </si>
  <si>
    <t>102</t>
  </si>
  <si>
    <t>2044415797</t>
  </si>
  <si>
    <t>103</t>
  </si>
  <si>
    <t>899103211</t>
  </si>
  <si>
    <t>Demontáž poklopů litinových nebo ocelových včetně rámů hmotnosti přes 100 do 150 kg</t>
  </si>
  <si>
    <t>-451784657</t>
  </si>
  <si>
    <t>Demontáž poklopů litinových a ocelových včetně rámů, hmotnosti jednotlivě přes 100 do 150 Kg</t>
  </si>
  <si>
    <t>výměna poklopů při rektifikaci šachet</t>
  </si>
  <si>
    <t>104</t>
  </si>
  <si>
    <t>966008212</t>
  </si>
  <si>
    <t>Bourání odvodňovacího žlabu z betonových příkopových tvárnic š do 800 mm</t>
  </si>
  <si>
    <t>1212881262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</si>
  <si>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</si>
  <si>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šířka bouraného žlabu 600 mm</t>
  </si>
  <si>
    <t>105</t>
  </si>
  <si>
    <t>966001211</t>
  </si>
  <si>
    <t>Odstranění lavičky stabilní zabetonované</t>
  </si>
  <si>
    <t>1526911067</t>
  </si>
  <si>
    <t>Odstranění lavičky parkové stabilní zabetonované</t>
  </si>
  <si>
    <t>dočasné odstranění lavičky - po dokončení stavby</t>
  </si>
  <si>
    <t>bude lavička opět osazena</t>
  </si>
  <si>
    <t>106</t>
  </si>
  <si>
    <t>961044111</t>
  </si>
  <si>
    <t>Bourání základů z betonu prostého</t>
  </si>
  <si>
    <t>742173516</t>
  </si>
  <si>
    <t>Bourání základů z betonu prostého</t>
  </si>
  <si>
    <t>vybourání stávající betonové opěrné zídky</t>
  </si>
  <si>
    <t>0,3*1,0*12,0+0,4</t>
  </si>
  <si>
    <t>107</t>
  </si>
  <si>
    <t>963042819</t>
  </si>
  <si>
    <t>Bourání schodišťových stupňů betonových zhotovených na místě</t>
  </si>
  <si>
    <t>-1608352260</t>
  </si>
  <si>
    <t>108</t>
  </si>
  <si>
    <t>-776712539</t>
  </si>
  <si>
    <t>suť pol.113107242+113107331</t>
  </si>
  <si>
    <t>193,6+4,875</t>
  </si>
  <si>
    <t>109</t>
  </si>
  <si>
    <t>-1645300955</t>
  </si>
  <si>
    <t>198,475*(15-1)</t>
  </si>
  <si>
    <t>110</t>
  </si>
  <si>
    <t>-883638399</t>
  </si>
  <si>
    <t>suť pol.113106271+113202111</t>
  </si>
  <si>
    <t>25,075+24,6</t>
  </si>
  <si>
    <t>suť pol.966008212</t>
  </si>
  <si>
    <t>19,25</t>
  </si>
  <si>
    <t>suť pol.961044111+96304280R</t>
  </si>
  <si>
    <t>8,0+4,32</t>
  </si>
  <si>
    <t>suť pol.966001211(pouze bet.základ)</t>
  </si>
  <si>
    <t>0,364</t>
  </si>
  <si>
    <t>111</t>
  </si>
  <si>
    <t>42709052</t>
  </si>
  <si>
    <t>81,609*(15-1)</t>
  </si>
  <si>
    <t>112</t>
  </si>
  <si>
    <t>-587228072</t>
  </si>
  <si>
    <t>0,53+0,2</t>
  </si>
  <si>
    <t>suť pol.899103211 (odd.96)</t>
  </si>
  <si>
    <t>0,45</t>
  </si>
  <si>
    <t>113</t>
  </si>
  <si>
    <t>-529691465</t>
  </si>
  <si>
    <t>1,18*(15-1)</t>
  </si>
  <si>
    <t>114</t>
  </si>
  <si>
    <t>-1518536805</t>
  </si>
  <si>
    <t>suť pol.113107331+113106271</t>
  </si>
  <si>
    <t>4,875+25,075</t>
  </si>
  <si>
    <t>suť pol.966008212+966001211</t>
  </si>
  <si>
    <t>19,25+0,364</t>
  </si>
  <si>
    <t>115</t>
  </si>
  <si>
    <t>103481719</t>
  </si>
  <si>
    <t>suť pol.113107242</t>
  </si>
  <si>
    <t>193,6</t>
  </si>
  <si>
    <t>116</t>
  </si>
  <si>
    <t>-1988346132</t>
  </si>
  <si>
    <t>117</t>
  </si>
  <si>
    <t>56230040</t>
  </si>
  <si>
    <t>C - VRN</t>
  </si>
  <si>
    <t>VRN - Vedlejší rozpočtové náklady</t>
  </si>
  <si>
    <t>Vedlejší rozpočtové náklady</t>
  </si>
  <si>
    <t>030001000</t>
  </si>
  <si>
    <t>Zařízení staveniště</t>
  </si>
  <si>
    <t>kpl</t>
  </si>
  <si>
    <t>1024</t>
  </si>
  <si>
    <t>1440089927</t>
  </si>
  <si>
    <t>039002000</t>
  </si>
  <si>
    <t>Zrušení zařízení staveniště</t>
  </si>
  <si>
    <t>262220481</t>
  </si>
  <si>
    <t xml:space="preserve"> - včetně úklidu a uvedení okolí stavby do původního stavu</t>
  </si>
  <si>
    <t>033002000</t>
  </si>
  <si>
    <t>Připojení staveniště na inženýrské sítě</t>
  </si>
  <si>
    <t>1884142032</t>
  </si>
  <si>
    <t>včetně spotřeby všech energií</t>
  </si>
  <si>
    <t>013244000</t>
  </si>
  <si>
    <t>Dokumentace pro provádění stavby</t>
  </si>
  <si>
    <t>-296831993</t>
  </si>
  <si>
    <t>-dokumentace provádění stavby a výrobní a dodavatelská dokumentace</t>
  </si>
  <si>
    <t>- dokumentace skutečného provedení stavby</t>
  </si>
  <si>
    <t>012103000a</t>
  </si>
  <si>
    <t>Geodetické práce před výstavbou - Vytyčení základních směrových a výškových bodů stavby</t>
  </si>
  <si>
    <t>-495042205</t>
  </si>
  <si>
    <t>012103000b</t>
  </si>
  <si>
    <t xml:space="preserve">Geodetické práce před výstavbou - Výškové a polohové vytýčení všech inženýrských sítí na staveništi a jejich ověření u správců </t>
  </si>
  <si>
    <t>-1786233472</t>
  </si>
  <si>
    <t>Geodetické práce před výstavbou - Výškové a polohové vytýčení všech inženýrských sítí na staveništi a jejich ověření u správců</t>
  </si>
  <si>
    <t>012303000</t>
  </si>
  <si>
    <t>Geodetické práce po výstavbě</t>
  </si>
  <si>
    <t>-1314985061</t>
  </si>
  <si>
    <t xml:space="preserve">geodetické zaměření realizované stavby včetně zpracování podkladů </t>
  </si>
  <si>
    <t>pro vklad novostavby do katastru nemovitostí</t>
  </si>
  <si>
    <t>013254000a</t>
  </si>
  <si>
    <t>Zpracování a zajištění veškeré požadované výrobní dokumentace</t>
  </si>
  <si>
    <t>346925331</t>
  </si>
  <si>
    <t>032002000a</t>
  </si>
  <si>
    <t>Vybavení staveniště dle příslušných ČSN se zaměřením na požární ochranu objektu a bezpečnost práce (hasící přístroje, výstražné tabulky,lékárničky)vč.čištění tohoto značení po dobu realizace</t>
  </si>
  <si>
    <t>812701844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</si>
  <si>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</si>
  <si>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</si>
  <si>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-1918617055</t>
  </si>
  <si>
    <t xml:space="preserve">Související práce pro zařízení staveniště - Opatření k zajištění bezpečnosti účastníků realizace akce a veřejnosti(např. zajištění výkopů proti pádu, lávky, bezpečnostní tabulky, noční osvícení výkopů apod.) </t>
  </si>
  <si>
    <t>043134000</t>
  </si>
  <si>
    <t>Zkoušky zatěžovací</t>
  </si>
  <si>
    <t>-472147809</t>
  </si>
  <si>
    <t>zkoušky hutnění - pláně, jednotlivých konstrukčních vrstev</t>
  </si>
  <si>
    <t>091003000a</t>
  </si>
  <si>
    <t>Ostatní náklady bez rozlišení - čištění veřejných komunikací</t>
  </si>
  <si>
    <t>-1268940066</t>
  </si>
  <si>
    <t>091003000c</t>
  </si>
  <si>
    <t>Ostatní náklady bez rozlišeníí - informační tabule s údaji o stavbě</t>
  </si>
  <si>
    <t>-120328522</t>
  </si>
  <si>
    <t>094002000</t>
  </si>
  <si>
    <t>Ostatní náklady související s výstavbou - DIO (dopravně inženýrská optření)</t>
  </si>
  <si>
    <t>CS ÚRS 2018 02</t>
  </si>
  <si>
    <t>-1254583150</t>
  </si>
  <si>
    <t>045002000</t>
  </si>
  <si>
    <t>Kompletační a koordinační činnost</t>
  </si>
  <si>
    <t>1545106929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</si>
</sst>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35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44</v>
      </c>
      <c r="E29" s="45"/>
      <c r="F29" s="31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TV19-017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Stavební úpravy komunikace Gorkého (PKH) v Litvínově - II.etapa - dodatek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Litvínov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66" t="str">
        <f>IF(AN8= "","",AN8)</f>
        <v>14. 6. 2019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Litvínov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54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55</v>
      </c>
      <c r="D52" s="81"/>
      <c r="E52" s="81"/>
      <c r="F52" s="81"/>
      <c r="G52" s="81"/>
      <c r="H52" s="82"/>
      <c r="I52" s="83" t="s">
        <v>56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57</v>
      </c>
      <c r="AH52" s="81"/>
      <c r="AI52" s="81"/>
      <c r="AJ52" s="81"/>
      <c r="AK52" s="81"/>
      <c r="AL52" s="81"/>
      <c r="AM52" s="81"/>
      <c r="AN52" s="83" t="s">
        <v>58</v>
      </c>
      <c r="AO52" s="81"/>
      <c r="AP52" s="81"/>
      <c r="AQ52" s="85" t="s">
        <v>59</v>
      </c>
      <c r="AR52" s="42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28</v>
      </c>
      <c r="AR54" s="98"/>
      <c r="AS54" s="99">
        <f>ROUND(SUM(AS55:AS57),2)</f>
        <v>0</v>
      </c>
      <c r="AT54" s="100">
        <f>ROUND(SUM(AV54:AW54),2)</f>
        <v>0</v>
      </c>
      <c r="AU54" s="101">
        <f>ROUND(SUM(AU55:AU57),5)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0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19</v>
      </c>
    </row>
    <row r="55" s="5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'A - Dopravní část II.etap...'!J30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'A - Dopravní část II.etap...'!P92</f>
        <v>0</v>
      </c>
      <c r="AV55" s="114">
        <f>'A - Dopravní část II.etap...'!J33</f>
        <v>0</v>
      </c>
      <c r="AW55" s="114">
        <f>'A - Dopravní část II.etap...'!J34</f>
        <v>0</v>
      </c>
      <c r="AX55" s="114">
        <f>'A - Dopravní část II.etap...'!J35</f>
        <v>0</v>
      </c>
      <c r="AY55" s="114">
        <f>'A - Dopravní část II.etap...'!J36</f>
        <v>0</v>
      </c>
      <c r="AZ55" s="114">
        <f>'A - Dopravní část II.etap...'!F33</f>
        <v>0</v>
      </c>
      <c r="BA55" s="114">
        <f>'A - Dopravní část II.etap...'!F34</f>
        <v>0</v>
      </c>
      <c r="BB55" s="114">
        <f>'A - Dopravní část II.etap...'!F35</f>
        <v>0</v>
      </c>
      <c r="BC55" s="114">
        <f>'A - Dopravní část II.etap...'!F36</f>
        <v>0</v>
      </c>
      <c r="BD55" s="116">
        <f>'A - Dopravní část II.etap...'!F37</f>
        <v>0</v>
      </c>
      <c r="BT55" s="117" t="s">
        <v>82</v>
      </c>
      <c r="BV55" s="117" t="s">
        <v>76</v>
      </c>
      <c r="BW55" s="117" t="s">
        <v>83</v>
      </c>
      <c r="BX55" s="117" t="s">
        <v>5</v>
      </c>
      <c r="CL55" s="117" t="s">
        <v>19</v>
      </c>
      <c r="CM55" s="117" t="s">
        <v>84</v>
      </c>
    </row>
    <row r="56" s="5" customFormat="1" ht="16.5" customHeight="1">
      <c r="A56" s="105" t="s">
        <v>78</v>
      </c>
      <c r="B56" s="106"/>
      <c r="C56" s="107"/>
      <c r="D56" s="108" t="s">
        <v>85</v>
      </c>
      <c r="E56" s="108"/>
      <c r="F56" s="108"/>
      <c r="G56" s="108"/>
      <c r="H56" s="108"/>
      <c r="I56" s="109"/>
      <c r="J56" s="108" t="s">
        <v>86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'B - Dopravní část II.etap...'!J30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81</v>
      </c>
      <c r="AR56" s="112"/>
      <c r="AS56" s="113">
        <v>0</v>
      </c>
      <c r="AT56" s="114">
        <f>ROUND(SUM(AV56:AW56),2)</f>
        <v>0</v>
      </c>
      <c r="AU56" s="115">
        <f>'B - Dopravní část II.etap...'!P94</f>
        <v>0</v>
      </c>
      <c r="AV56" s="114">
        <f>'B - Dopravní část II.etap...'!J33</f>
        <v>0</v>
      </c>
      <c r="AW56" s="114">
        <f>'B - Dopravní část II.etap...'!J34</f>
        <v>0</v>
      </c>
      <c r="AX56" s="114">
        <f>'B - Dopravní část II.etap...'!J35</f>
        <v>0</v>
      </c>
      <c r="AY56" s="114">
        <f>'B - Dopravní část II.etap...'!J36</f>
        <v>0</v>
      </c>
      <c r="AZ56" s="114">
        <f>'B - Dopravní část II.etap...'!F33</f>
        <v>0</v>
      </c>
      <c r="BA56" s="114">
        <f>'B - Dopravní část II.etap...'!F34</f>
        <v>0</v>
      </c>
      <c r="BB56" s="114">
        <f>'B - Dopravní část II.etap...'!F35</f>
        <v>0</v>
      </c>
      <c r="BC56" s="114">
        <f>'B - Dopravní část II.etap...'!F36</f>
        <v>0</v>
      </c>
      <c r="BD56" s="116">
        <f>'B - Dopravní část II.etap...'!F37</f>
        <v>0</v>
      </c>
      <c r="BT56" s="117" t="s">
        <v>82</v>
      </c>
      <c r="BV56" s="117" t="s">
        <v>76</v>
      </c>
      <c r="BW56" s="117" t="s">
        <v>87</v>
      </c>
      <c r="BX56" s="117" t="s">
        <v>5</v>
      </c>
      <c r="CL56" s="117" t="s">
        <v>19</v>
      </c>
      <c r="CM56" s="117" t="s">
        <v>84</v>
      </c>
    </row>
    <row r="57" s="5" customFormat="1" ht="16.5" customHeight="1">
      <c r="A57" s="105" t="s">
        <v>78</v>
      </c>
      <c r="B57" s="106"/>
      <c r="C57" s="107"/>
      <c r="D57" s="108" t="s">
        <v>88</v>
      </c>
      <c r="E57" s="108"/>
      <c r="F57" s="108"/>
      <c r="G57" s="108"/>
      <c r="H57" s="108"/>
      <c r="I57" s="109"/>
      <c r="J57" s="108" t="s">
        <v>89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'C - VRN'!J30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81</v>
      </c>
      <c r="AR57" s="112"/>
      <c r="AS57" s="118">
        <v>0</v>
      </c>
      <c r="AT57" s="119">
        <f>ROUND(SUM(AV57:AW57),2)</f>
        <v>0</v>
      </c>
      <c r="AU57" s="120">
        <f>'C - VRN'!P80</f>
        <v>0</v>
      </c>
      <c r="AV57" s="119">
        <f>'C - VRN'!J33</f>
        <v>0</v>
      </c>
      <c r="AW57" s="119">
        <f>'C - VRN'!J34</f>
        <v>0</v>
      </c>
      <c r="AX57" s="119">
        <f>'C - VRN'!J35</f>
        <v>0</v>
      </c>
      <c r="AY57" s="119">
        <f>'C - VRN'!J36</f>
        <v>0</v>
      </c>
      <c r="AZ57" s="119">
        <f>'C - VRN'!F33</f>
        <v>0</v>
      </c>
      <c r="BA57" s="119">
        <f>'C - VRN'!F34</f>
        <v>0</v>
      </c>
      <c r="BB57" s="119">
        <f>'C - VRN'!F35</f>
        <v>0</v>
      </c>
      <c r="BC57" s="119">
        <f>'C - VRN'!F36</f>
        <v>0</v>
      </c>
      <c r="BD57" s="121">
        <f>'C - VRN'!F37</f>
        <v>0</v>
      </c>
      <c r="BT57" s="117" t="s">
        <v>82</v>
      </c>
      <c r="BV57" s="117" t="s">
        <v>76</v>
      </c>
      <c r="BW57" s="117" t="s">
        <v>90</v>
      </c>
      <c r="BX57" s="117" t="s">
        <v>5</v>
      </c>
      <c r="CL57" s="117" t="s">
        <v>19</v>
      </c>
      <c r="CM57" s="117" t="s">
        <v>84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2"/>
    </row>
  </sheetData>
  <sheetProtection sheet="1" formatColumns="0" formatRows="0" objects="1" scenarios="1" spinCount="100000" saltValue="vI5I8aqcUBhhzmpgK/tKp0gGf4lIqWtapzvI22W/xvNraimkogfe3GFH3x5kf94YJzTq2Gqp1H+YB1af8joE/g==" hashValue="72pvdT9vfDG14BmJRRdASu/FomJlxGeAT+Pmz4plxA2LjaIEpmJoYVTwXQ9AgQA/LDfTgLvkLJkxj22bfEqi1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A - Dopravní část II.etap...'!C2" display="/"/>
    <hyperlink ref="A56" location="'B - Dopravní část II.etap...'!C2" display="/"/>
    <hyperlink ref="A57" location="'C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Stavební úpravy komunikace Gorkého (PKH) v Litvínově - II.etapa - dodatek</v>
      </c>
      <c r="F7" s="127"/>
      <c r="G7" s="127"/>
      <c r="H7" s="127"/>
      <c r="L7" s="19"/>
    </row>
    <row r="8" hidden="1" s="1" customFormat="1" ht="12" customHeight="1">
      <c r="B8" s="42"/>
      <c r="D8" s="127" t="s">
        <v>92</v>
      </c>
      <c r="I8" s="129"/>
      <c r="L8" s="42"/>
    </row>
    <row r="9" hidden="1" s="1" customFormat="1" ht="36.96" customHeight="1">
      <c r="B9" s="42"/>
      <c r="E9" s="130" t="s">
        <v>93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14. 6. 2019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ROUND(J92,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ROUND((SUM(BE92:BE532)),  2)</f>
        <v>0</v>
      </c>
      <c r="I33" s="142">
        <v>0.20999999999999999</v>
      </c>
      <c r="J33" s="141">
        <f>ROUND(((SUM(BE92:BE532))*I33),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ROUND((SUM(BF92:BF532)),  2)</f>
        <v>0</v>
      </c>
      <c r="I34" s="142">
        <v>0.14999999999999999</v>
      </c>
      <c r="J34" s="141">
        <f>ROUND(((SUM(BF92:BF532))*I34),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ROUND((SUM(BG92:BG532)),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ROUND((SUM(BH92:BH532)),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ROUND((SUM(BI92:BI532)),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94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Stavební úpravy komunikace Gorkého (PKH) v Litvínově - II.etapa - dodatek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92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Dopravní část II.etapa - osa 1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Litvínov</v>
      </c>
      <c r="G52" s="38"/>
      <c r="H52" s="38"/>
      <c r="I52" s="131" t="s">
        <v>24</v>
      </c>
      <c r="J52" s="66" t="str">
        <f>IF(J12="","",J12)</f>
        <v>14. 6. 2019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Litvínov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J92</f>
        <v>0</v>
      </c>
      <c r="K59" s="38"/>
      <c r="L59" s="42"/>
      <c r="AU59" s="16" t="s">
        <v>97</v>
      </c>
    </row>
    <row r="60" s="7" customFormat="1" ht="24.96" customHeight="1">
      <c r="B60" s="163"/>
      <c r="C60" s="164"/>
      <c r="D60" s="165" t="s">
        <v>98</v>
      </c>
      <c r="E60" s="166"/>
      <c r="F60" s="166"/>
      <c r="G60" s="166"/>
      <c r="H60" s="166"/>
      <c r="I60" s="167"/>
      <c r="J60" s="168">
        <f>J93</f>
        <v>0</v>
      </c>
      <c r="K60" s="164"/>
      <c r="L60" s="169"/>
    </row>
    <row r="61" s="8" customFormat="1" ht="19.92" customHeight="1">
      <c r="B61" s="170"/>
      <c r="C61" s="171"/>
      <c r="D61" s="172" t="s">
        <v>99</v>
      </c>
      <c r="E61" s="173"/>
      <c r="F61" s="173"/>
      <c r="G61" s="173"/>
      <c r="H61" s="173"/>
      <c r="I61" s="174"/>
      <c r="J61" s="175">
        <f>J94</f>
        <v>0</v>
      </c>
      <c r="K61" s="171"/>
      <c r="L61" s="176"/>
    </row>
    <row r="62" s="8" customFormat="1" ht="19.92" customHeight="1">
      <c r="B62" s="170"/>
      <c r="C62" s="171"/>
      <c r="D62" s="172" t="s">
        <v>100</v>
      </c>
      <c r="E62" s="173"/>
      <c r="F62" s="173"/>
      <c r="G62" s="173"/>
      <c r="H62" s="173"/>
      <c r="I62" s="174"/>
      <c r="J62" s="175">
        <f>J253</f>
        <v>0</v>
      </c>
      <c r="K62" s="171"/>
      <c r="L62" s="176"/>
    </row>
    <row r="63" s="8" customFormat="1" ht="19.92" customHeight="1">
      <c r="B63" s="170"/>
      <c r="C63" s="171"/>
      <c r="D63" s="172" t="s">
        <v>101</v>
      </c>
      <c r="E63" s="173"/>
      <c r="F63" s="173"/>
      <c r="G63" s="173"/>
      <c r="H63" s="173"/>
      <c r="I63" s="174"/>
      <c r="J63" s="175">
        <f>J267</f>
        <v>0</v>
      </c>
      <c r="K63" s="171"/>
      <c r="L63" s="176"/>
    </row>
    <row r="64" s="8" customFormat="1" ht="19.92" customHeight="1">
      <c r="B64" s="170"/>
      <c r="C64" s="171"/>
      <c r="D64" s="172" t="s">
        <v>102</v>
      </c>
      <c r="E64" s="173"/>
      <c r="F64" s="173"/>
      <c r="G64" s="173"/>
      <c r="H64" s="173"/>
      <c r="I64" s="174"/>
      <c r="J64" s="175">
        <f>J272</f>
        <v>0</v>
      </c>
      <c r="K64" s="171"/>
      <c r="L64" s="176"/>
    </row>
    <row r="65" s="8" customFormat="1" ht="19.92" customHeight="1">
      <c r="B65" s="170"/>
      <c r="C65" s="171"/>
      <c r="D65" s="172" t="s">
        <v>103</v>
      </c>
      <c r="E65" s="173"/>
      <c r="F65" s="173"/>
      <c r="G65" s="173"/>
      <c r="H65" s="173"/>
      <c r="I65" s="174"/>
      <c r="J65" s="175">
        <f>J293</f>
        <v>0</v>
      </c>
      <c r="K65" s="171"/>
      <c r="L65" s="176"/>
    </row>
    <row r="66" s="8" customFormat="1" ht="19.92" customHeight="1">
      <c r="B66" s="170"/>
      <c r="C66" s="171"/>
      <c r="D66" s="172" t="s">
        <v>104</v>
      </c>
      <c r="E66" s="173"/>
      <c r="F66" s="173"/>
      <c r="G66" s="173"/>
      <c r="H66" s="173"/>
      <c r="I66" s="174"/>
      <c r="J66" s="175">
        <f>J311</f>
        <v>0</v>
      </c>
      <c r="K66" s="171"/>
      <c r="L66" s="176"/>
    </row>
    <row r="67" s="8" customFormat="1" ht="19.92" customHeight="1">
      <c r="B67" s="170"/>
      <c r="C67" s="171"/>
      <c r="D67" s="172" t="s">
        <v>105</v>
      </c>
      <c r="E67" s="173"/>
      <c r="F67" s="173"/>
      <c r="G67" s="173"/>
      <c r="H67" s="173"/>
      <c r="I67" s="174"/>
      <c r="J67" s="175">
        <f>J334</f>
        <v>0</v>
      </c>
      <c r="K67" s="171"/>
      <c r="L67" s="176"/>
    </row>
    <row r="68" s="8" customFormat="1" ht="19.92" customHeight="1">
      <c r="B68" s="170"/>
      <c r="C68" s="171"/>
      <c r="D68" s="172" t="s">
        <v>106</v>
      </c>
      <c r="E68" s="173"/>
      <c r="F68" s="173"/>
      <c r="G68" s="173"/>
      <c r="H68" s="173"/>
      <c r="I68" s="174"/>
      <c r="J68" s="175">
        <f>J352</f>
        <v>0</v>
      </c>
      <c r="K68" s="171"/>
      <c r="L68" s="176"/>
    </row>
    <row r="69" s="8" customFormat="1" ht="19.92" customHeight="1">
      <c r="B69" s="170"/>
      <c r="C69" s="171"/>
      <c r="D69" s="172" t="s">
        <v>107</v>
      </c>
      <c r="E69" s="173"/>
      <c r="F69" s="173"/>
      <c r="G69" s="173"/>
      <c r="H69" s="173"/>
      <c r="I69" s="174"/>
      <c r="J69" s="175">
        <f>J400</f>
        <v>0</v>
      </c>
      <c r="K69" s="171"/>
      <c r="L69" s="176"/>
    </row>
    <row r="70" s="8" customFormat="1" ht="19.92" customHeight="1">
      <c r="B70" s="170"/>
      <c r="C70" s="171"/>
      <c r="D70" s="172" t="s">
        <v>108</v>
      </c>
      <c r="E70" s="173"/>
      <c r="F70" s="173"/>
      <c r="G70" s="173"/>
      <c r="H70" s="173"/>
      <c r="I70" s="174"/>
      <c r="J70" s="175">
        <f>J451</f>
        <v>0</v>
      </c>
      <c r="K70" s="171"/>
      <c r="L70" s="176"/>
    </row>
    <row r="71" s="8" customFormat="1" ht="19.92" customHeight="1">
      <c r="B71" s="170"/>
      <c r="C71" s="171"/>
      <c r="D71" s="172" t="s">
        <v>109</v>
      </c>
      <c r="E71" s="173"/>
      <c r="F71" s="173"/>
      <c r="G71" s="173"/>
      <c r="H71" s="173"/>
      <c r="I71" s="174"/>
      <c r="J71" s="175">
        <f>J480</f>
        <v>0</v>
      </c>
      <c r="K71" s="171"/>
      <c r="L71" s="176"/>
    </row>
    <row r="72" s="8" customFormat="1" ht="19.92" customHeight="1">
      <c r="B72" s="170"/>
      <c r="C72" s="171"/>
      <c r="D72" s="172" t="s">
        <v>110</v>
      </c>
      <c r="E72" s="173"/>
      <c r="F72" s="173"/>
      <c r="G72" s="173"/>
      <c r="H72" s="173"/>
      <c r="I72" s="174"/>
      <c r="J72" s="175">
        <f>J530</f>
        <v>0</v>
      </c>
      <c r="K72" s="171"/>
      <c r="L72" s="176"/>
    </row>
    <row r="73" s="1" customFormat="1" ht="21.84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56"/>
      <c r="C74" s="57"/>
      <c r="D74" s="57"/>
      <c r="E74" s="57"/>
      <c r="F74" s="57"/>
      <c r="G74" s="57"/>
      <c r="H74" s="57"/>
      <c r="I74" s="153"/>
      <c r="J74" s="57"/>
      <c r="K74" s="57"/>
      <c r="L74" s="42"/>
    </row>
    <row r="78" s="1" customFormat="1" ht="6.96" customHeight="1">
      <c r="B78" s="58"/>
      <c r="C78" s="59"/>
      <c r="D78" s="59"/>
      <c r="E78" s="59"/>
      <c r="F78" s="59"/>
      <c r="G78" s="59"/>
      <c r="H78" s="59"/>
      <c r="I78" s="156"/>
      <c r="J78" s="59"/>
      <c r="K78" s="59"/>
      <c r="L78" s="42"/>
    </row>
    <row r="79" s="1" customFormat="1" ht="24.96" customHeight="1">
      <c r="B79" s="37"/>
      <c r="C79" s="22" t="s">
        <v>111</v>
      </c>
      <c r="D79" s="38"/>
      <c r="E79" s="38"/>
      <c r="F79" s="38"/>
      <c r="G79" s="38"/>
      <c r="H79" s="38"/>
      <c r="I79" s="129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29"/>
      <c r="J80" s="38"/>
      <c r="K80" s="38"/>
      <c r="L80" s="42"/>
    </row>
    <row r="81" s="1" customFormat="1" ht="12" customHeight="1">
      <c r="B81" s="37"/>
      <c r="C81" s="31" t="s">
        <v>16</v>
      </c>
      <c r="D81" s="38"/>
      <c r="E81" s="38"/>
      <c r="F81" s="38"/>
      <c r="G81" s="38"/>
      <c r="H81" s="38"/>
      <c r="I81" s="129"/>
      <c r="J81" s="38"/>
      <c r="K81" s="38"/>
      <c r="L81" s="42"/>
    </row>
    <row r="82" s="1" customFormat="1" ht="16.5" customHeight="1">
      <c r="B82" s="37"/>
      <c r="C82" s="38"/>
      <c r="D82" s="38"/>
      <c r="E82" s="157" t="str">
        <f>E7</f>
        <v>Stavební úpravy komunikace Gorkého (PKH) v Litvínově - II.etapa - dodatek</v>
      </c>
      <c r="F82" s="31"/>
      <c r="G82" s="31"/>
      <c r="H82" s="31"/>
      <c r="I82" s="129"/>
      <c r="J82" s="38"/>
      <c r="K82" s="38"/>
      <c r="L82" s="42"/>
    </row>
    <row r="83" s="1" customFormat="1" ht="12" customHeight="1">
      <c r="B83" s="37"/>
      <c r="C83" s="31" t="s">
        <v>92</v>
      </c>
      <c r="D83" s="38"/>
      <c r="E83" s="38"/>
      <c r="F83" s="38"/>
      <c r="G83" s="38"/>
      <c r="H83" s="38"/>
      <c r="I83" s="129"/>
      <c r="J83" s="38"/>
      <c r="K83" s="38"/>
      <c r="L83" s="42"/>
    </row>
    <row r="84" s="1" customFormat="1" ht="16.5" customHeight="1">
      <c r="B84" s="37"/>
      <c r="C84" s="38"/>
      <c r="D84" s="38"/>
      <c r="E84" s="63" t="str">
        <f>E9</f>
        <v>A - Dopravní část II.etapa - osa 1</v>
      </c>
      <c r="F84" s="38"/>
      <c r="G84" s="38"/>
      <c r="H84" s="38"/>
      <c r="I84" s="129"/>
      <c r="J84" s="38"/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29"/>
      <c r="J85" s="38"/>
      <c r="K85" s="38"/>
      <c r="L85" s="42"/>
    </row>
    <row r="86" s="1" customFormat="1" ht="12" customHeight="1">
      <c r="B86" s="37"/>
      <c r="C86" s="31" t="s">
        <v>22</v>
      </c>
      <c r="D86" s="38"/>
      <c r="E86" s="38"/>
      <c r="F86" s="26" t="str">
        <f>F12</f>
        <v>Litvínov</v>
      </c>
      <c r="G86" s="38"/>
      <c r="H86" s="38"/>
      <c r="I86" s="131" t="s">
        <v>24</v>
      </c>
      <c r="J86" s="66" t="str">
        <f>IF(J12="","",J12)</f>
        <v>14. 6. 2019</v>
      </c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29"/>
      <c r="J87" s="38"/>
      <c r="K87" s="38"/>
      <c r="L87" s="42"/>
    </row>
    <row r="88" s="1" customFormat="1" ht="24.9" customHeight="1">
      <c r="B88" s="37"/>
      <c r="C88" s="31" t="s">
        <v>26</v>
      </c>
      <c r="D88" s="38"/>
      <c r="E88" s="38"/>
      <c r="F88" s="26" t="str">
        <f>E15</f>
        <v>Město Litvínov</v>
      </c>
      <c r="G88" s="38"/>
      <c r="H88" s="38"/>
      <c r="I88" s="131" t="s">
        <v>33</v>
      </c>
      <c r="J88" s="35" t="str">
        <f>E21</f>
        <v>BPO spol. s r.o.,Lidická 1239,36317 OSTROV</v>
      </c>
      <c r="K88" s="38"/>
      <c r="L88" s="42"/>
    </row>
    <row r="89" s="1" customFormat="1" ht="13.65" customHeight="1">
      <c r="B89" s="37"/>
      <c r="C89" s="31" t="s">
        <v>31</v>
      </c>
      <c r="D89" s="38"/>
      <c r="E89" s="38"/>
      <c r="F89" s="26" t="str">
        <f>IF(E18="","",E18)</f>
        <v>Vyplň údaj</v>
      </c>
      <c r="G89" s="38"/>
      <c r="H89" s="38"/>
      <c r="I89" s="131" t="s">
        <v>36</v>
      </c>
      <c r="J89" s="35" t="str">
        <f>E24</f>
        <v>Tomanová Ing.</v>
      </c>
      <c r="K89" s="38"/>
      <c r="L89" s="42"/>
    </row>
    <row r="90" s="1" customFormat="1" ht="10.32" customHeight="1">
      <c r="B90" s="37"/>
      <c r="C90" s="38"/>
      <c r="D90" s="38"/>
      <c r="E90" s="38"/>
      <c r="F90" s="38"/>
      <c r="G90" s="38"/>
      <c r="H90" s="38"/>
      <c r="I90" s="129"/>
      <c r="J90" s="38"/>
      <c r="K90" s="38"/>
      <c r="L90" s="42"/>
    </row>
    <row r="91" s="9" customFormat="1" ht="29.28" customHeight="1">
      <c r="B91" s="177"/>
      <c r="C91" s="178" t="s">
        <v>112</v>
      </c>
      <c r="D91" s="179" t="s">
        <v>59</v>
      </c>
      <c r="E91" s="179" t="s">
        <v>55</v>
      </c>
      <c r="F91" s="179" t="s">
        <v>56</v>
      </c>
      <c r="G91" s="179" t="s">
        <v>113</v>
      </c>
      <c r="H91" s="179" t="s">
        <v>114</v>
      </c>
      <c r="I91" s="180" t="s">
        <v>115</v>
      </c>
      <c r="J91" s="179" t="s">
        <v>96</v>
      </c>
      <c r="K91" s="181" t="s">
        <v>116</v>
      </c>
      <c r="L91" s="182"/>
      <c r="M91" s="86" t="s">
        <v>28</v>
      </c>
      <c r="N91" s="87" t="s">
        <v>44</v>
      </c>
      <c r="O91" s="87" t="s">
        <v>117</v>
      </c>
      <c r="P91" s="87" t="s">
        <v>118</v>
      </c>
      <c r="Q91" s="87" t="s">
        <v>119</v>
      </c>
      <c r="R91" s="87" t="s">
        <v>120</v>
      </c>
      <c r="S91" s="87" t="s">
        <v>121</v>
      </c>
      <c r="T91" s="88" t="s">
        <v>122</v>
      </c>
    </row>
    <row r="92" s="1" customFormat="1" ht="22.8" customHeight="1">
      <c r="B92" s="37"/>
      <c r="C92" s="93" t="s">
        <v>123</v>
      </c>
      <c r="D92" s="38"/>
      <c r="E92" s="38"/>
      <c r="F92" s="38"/>
      <c r="G92" s="38"/>
      <c r="H92" s="38"/>
      <c r="I92" s="129"/>
      <c r="J92" s="183">
        <f>BK92</f>
        <v>0</v>
      </c>
      <c r="K92" s="38"/>
      <c r="L92" s="42"/>
      <c r="M92" s="89"/>
      <c r="N92" s="90"/>
      <c r="O92" s="90"/>
      <c r="P92" s="184">
        <f>P93</f>
        <v>0</v>
      </c>
      <c r="Q92" s="90"/>
      <c r="R92" s="184">
        <f>R93</f>
        <v>386.19028300000002</v>
      </c>
      <c r="S92" s="90"/>
      <c r="T92" s="185">
        <f>T93</f>
        <v>336.73000000000002</v>
      </c>
      <c r="AT92" s="16" t="s">
        <v>73</v>
      </c>
      <c r="AU92" s="16" t="s">
        <v>97</v>
      </c>
      <c r="BK92" s="186">
        <f>BK93</f>
        <v>0</v>
      </c>
    </row>
    <row r="93" s="10" customFormat="1" ht="25.92" customHeight="1">
      <c r="B93" s="187"/>
      <c r="C93" s="188"/>
      <c r="D93" s="189" t="s">
        <v>73</v>
      </c>
      <c r="E93" s="190" t="s">
        <v>124</v>
      </c>
      <c r="F93" s="190" t="s">
        <v>125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P94+P253+P267+P272+P293+P311+P334+P352+P400+P451+P480+P530</f>
        <v>0</v>
      </c>
      <c r="Q93" s="195"/>
      <c r="R93" s="196">
        <f>R94+R253+R267+R272+R293+R311+R334+R352+R400+R451+R480+R530</f>
        <v>386.19028300000002</v>
      </c>
      <c r="S93" s="195"/>
      <c r="T93" s="197">
        <f>T94+T253+T267+T272+T293+T311+T334+T352+T400+T451+T480+T530</f>
        <v>336.73000000000002</v>
      </c>
      <c r="AR93" s="198" t="s">
        <v>82</v>
      </c>
      <c r="AT93" s="199" t="s">
        <v>73</v>
      </c>
      <c r="AU93" s="199" t="s">
        <v>74</v>
      </c>
      <c r="AY93" s="198" t="s">
        <v>126</v>
      </c>
      <c r="BK93" s="200">
        <f>BK94+BK253+BK267+BK272+BK293+BK311+BK334+BK352+BK400+BK451+BK480+BK530</f>
        <v>0</v>
      </c>
    </row>
    <row r="94" s="10" customFormat="1" ht="22.8" customHeight="1">
      <c r="B94" s="187"/>
      <c r="C94" s="188"/>
      <c r="D94" s="189" t="s">
        <v>73</v>
      </c>
      <c r="E94" s="201" t="s">
        <v>82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SUM(P95:P252)</f>
        <v>0</v>
      </c>
      <c r="Q94" s="195"/>
      <c r="R94" s="196">
        <f>SUM(R95:R252)</f>
        <v>90.355639999999994</v>
      </c>
      <c r="S94" s="195"/>
      <c r="T94" s="197">
        <f>SUM(T95:T252)</f>
        <v>0</v>
      </c>
      <c r="AR94" s="198" t="s">
        <v>82</v>
      </c>
      <c r="AT94" s="199" t="s">
        <v>73</v>
      </c>
      <c r="AU94" s="199" t="s">
        <v>82</v>
      </c>
      <c r="AY94" s="198" t="s">
        <v>126</v>
      </c>
      <c r="BK94" s="200">
        <f>SUM(BK95:BK252)</f>
        <v>0</v>
      </c>
    </row>
    <row r="95" s="1" customFormat="1" ht="16.5" customHeight="1">
      <c r="B95" s="37"/>
      <c r="C95" s="203" t="s">
        <v>82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695</v>
      </c>
      <c r="I95" s="208"/>
      <c r="J95" s="209">
        <f>ROUND(I95*H95,2)</f>
        <v>0</v>
      </c>
      <c r="K95" s="205" t="s">
        <v>132</v>
      </c>
      <c r="L95" s="42"/>
      <c r="M95" s="210" t="s">
        <v>28</v>
      </c>
      <c r="N95" s="211" t="s">
        <v>45</v>
      </c>
      <c r="O95" s="78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6" t="s">
        <v>133</v>
      </c>
      <c r="AT95" s="16" t="s">
        <v>128</v>
      </c>
      <c r="AU95" s="16" t="s">
        <v>84</v>
      </c>
      <c r="AY95" s="16" t="s">
        <v>126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82</v>
      </c>
      <c r="BK95" s="214">
        <f>ROUND(I95*H95,2)</f>
        <v>0</v>
      </c>
      <c r="BL95" s="16" t="s">
        <v>133</v>
      </c>
      <c r="BM95" s="16" t="s">
        <v>134</v>
      </c>
    </row>
    <row r="96" s="1" customFormat="1">
      <c r="B96" s="37"/>
      <c r="C96" s="38"/>
      <c r="D96" s="215" t="s">
        <v>135</v>
      </c>
      <c r="E96" s="38"/>
      <c r="F96" s="216" t="s">
        <v>136</v>
      </c>
      <c r="G96" s="38"/>
      <c r="H96" s="38"/>
      <c r="I96" s="129"/>
      <c r="J96" s="38"/>
      <c r="K96" s="38"/>
      <c r="L96" s="42"/>
      <c r="M96" s="217"/>
      <c r="N96" s="78"/>
      <c r="O96" s="78"/>
      <c r="P96" s="78"/>
      <c r="Q96" s="78"/>
      <c r="R96" s="78"/>
      <c r="S96" s="78"/>
      <c r="T96" s="79"/>
      <c r="AT96" s="16" t="s">
        <v>135</v>
      </c>
      <c r="AU96" s="16" t="s">
        <v>84</v>
      </c>
    </row>
    <row r="97" s="11" customFormat="1">
      <c r="B97" s="218"/>
      <c r="C97" s="219"/>
      <c r="D97" s="215" t="s">
        <v>137</v>
      </c>
      <c r="E97" s="220" t="s">
        <v>28</v>
      </c>
      <c r="F97" s="221" t="s">
        <v>138</v>
      </c>
      <c r="G97" s="219"/>
      <c r="H97" s="220" t="s">
        <v>28</v>
      </c>
      <c r="I97" s="222"/>
      <c r="J97" s="219"/>
      <c r="K97" s="219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137</v>
      </c>
      <c r="AU97" s="227" t="s">
        <v>84</v>
      </c>
      <c r="AV97" s="11" t="s">
        <v>82</v>
      </c>
      <c r="AW97" s="11" t="s">
        <v>35</v>
      </c>
      <c r="AX97" s="11" t="s">
        <v>74</v>
      </c>
      <c r="AY97" s="227" t="s">
        <v>126</v>
      </c>
    </row>
    <row r="98" s="11" customFormat="1">
      <c r="B98" s="218"/>
      <c r="C98" s="219"/>
      <c r="D98" s="215" t="s">
        <v>137</v>
      </c>
      <c r="E98" s="220" t="s">
        <v>28</v>
      </c>
      <c r="F98" s="221" t="s">
        <v>139</v>
      </c>
      <c r="G98" s="219"/>
      <c r="H98" s="220" t="s">
        <v>28</v>
      </c>
      <c r="I98" s="222"/>
      <c r="J98" s="219"/>
      <c r="K98" s="219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137</v>
      </c>
      <c r="AU98" s="227" t="s">
        <v>84</v>
      </c>
      <c r="AV98" s="11" t="s">
        <v>82</v>
      </c>
      <c r="AW98" s="11" t="s">
        <v>35</v>
      </c>
      <c r="AX98" s="11" t="s">
        <v>74</v>
      </c>
      <c r="AY98" s="227" t="s">
        <v>126</v>
      </c>
    </row>
    <row r="99" s="12" customFormat="1">
      <c r="B99" s="228"/>
      <c r="C99" s="229"/>
      <c r="D99" s="215" t="s">
        <v>137</v>
      </c>
      <c r="E99" s="230" t="s">
        <v>28</v>
      </c>
      <c r="F99" s="231" t="s">
        <v>140</v>
      </c>
      <c r="G99" s="229"/>
      <c r="H99" s="232">
        <v>560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137</v>
      </c>
      <c r="AU99" s="238" t="s">
        <v>84</v>
      </c>
      <c r="AV99" s="12" t="s">
        <v>84</v>
      </c>
      <c r="AW99" s="12" t="s">
        <v>35</v>
      </c>
      <c r="AX99" s="12" t="s">
        <v>74</v>
      </c>
      <c r="AY99" s="238" t="s">
        <v>126</v>
      </c>
    </row>
    <row r="100" s="11" customFormat="1">
      <c r="B100" s="218"/>
      <c r="C100" s="219"/>
      <c r="D100" s="215" t="s">
        <v>137</v>
      </c>
      <c r="E100" s="220" t="s">
        <v>28</v>
      </c>
      <c r="F100" s="221" t="s">
        <v>141</v>
      </c>
      <c r="G100" s="219"/>
      <c r="H100" s="220" t="s">
        <v>28</v>
      </c>
      <c r="I100" s="222"/>
      <c r="J100" s="219"/>
      <c r="K100" s="219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137</v>
      </c>
      <c r="AU100" s="227" t="s">
        <v>84</v>
      </c>
      <c r="AV100" s="11" t="s">
        <v>82</v>
      </c>
      <c r="AW100" s="11" t="s">
        <v>35</v>
      </c>
      <c r="AX100" s="11" t="s">
        <v>74</v>
      </c>
      <c r="AY100" s="227" t="s">
        <v>126</v>
      </c>
    </row>
    <row r="101" s="12" customFormat="1">
      <c r="B101" s="228"/>
      <c r="C101" s="229"/>
      <c r="D101" s="215" t="s">
        <v>137</v>
      </c>
      <c r="E101" s="230" t="s">
        <v>28</v>
      </c>
      <c r="F101" s="231" t="s">
        <v>142</v>
      </c>
      <c r="G101" s="229"/>
      <c r="H101" s="232">
        <v>135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137</v>
      </c>
      <c r="AU101" s="238" t="s">
        <v>84</v>
      </c>
      <c r="AV101" s="12" t="s">
        <v>84</v>
      </c>
      <c r="AW101" s="12" t="s">
        <v>35</v>
      </c>
      <c r="AX101" s="12" t="s">
        <v>74</v>
      </c>
      <c r="AY101" s="238" t="s">
        <v>126</v>
      </c>
    </row>
    <row r="102" s="13" customFormat="1">
      <c r="B102" s="239"/>
      <c r="C102" s="240"/>
      <c r="D102" s="215" t="s">
        <v>137</v>
      </c>
      <c r="E102" s="241" t="s">
        <v>28</v>
      </c>
      <c r="F102" s="242" t="s">
        <v>143</v>
      </c>
      <c r="G102" s="240"/>
      <c r="H102" s="243">
        <v>695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AT102" s="249" t="s">
        <v>137</v>
      </c>
      <c r="AU102" s="249" t="s">
        <v>84</v>
      </c>
      <c r="AV102" s="13" t="s">
        <v>133</v>
      </c>
      <c r="AW102" s="13" t="s">
        <v>35</v>
      </c>
      <c r="AX102" s="13" t="s">
        <v>82</v>
      </c>
      <c r="AY102" s="249" t="s">
        <v>126</v>
      </c>
    </row>
    <row r="103" s="1" customFormat="1" ht="16.5" customHeight="1">
      <c r="B103" s="37"/>
      <c r="C103" s="203" t="s">
        <v>84</v>
      </c>
      <c r="D103" s="203" t="s">
        <v>128</v>
      </c>
      <c r="E103" s="204" t="s">
        <v>144</v>
      </c>
      <c r="F103" s="205" t="s">
        <v>145</v>
      </c>
      <c r="G103" s="206" t="s">
        <v>131</v>
      </c>
      <c r="H103" s="207">
        <v>347.5</v>
      </c>
      <c r="I103" s="208"/>
      <c r="J103" s="209">
        <f>ROUND(I103*H103,2)</f>
        <v>0</v>
      </c>
      <c r="K103" s="205" t="s">
        <v>132</v>
      </c>
      <c r="L103" s="42"/>
      <c r="M103" s="210" t="s">
        <v>28</v>
      </c>
      <c r="N103" s="211" t="s">
        <v>45</v>
      </c>
      <c r="O103" s="78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6" t="s">
        <v>133</v>
      </c>
      <c r="AT103" s="16" t="s">
        <v>128</v>
      </c>
      <c r="AU103" s="16" t="s">
        <v>84</v>
      </c>
      <c r="AY103" s="16" t="s">
        <v>126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82</v>
      </c>
      <c r="BK103" s="214">
        <f>ROUND(I103*H103,2)</f>
        <v>0</v>
      </c>
      <c r="BL103" s="16" t="s">
        <v>133</v>
      </c>
      <c r="BM103" s="16" t="s">
        <v>146</v>
      </c>
    </row>
    <row r="104" s="1" customFormat="1">
      <c r="B104" s="37"/>
      <c r="C104" s="38"/>
      <c r="D104" s="215" t="s">
        <v>135</v>
      </c>
      <c r="E104" s="38"/>
      <c r="F104" s="216" t="s">
        <v>147</v>
      </c>
      <c r="G104" s="38"/>
      <c r="H104" s="38"/>
      <c r="I104" s="129"/>
      <c r="J104" s="38"/>
      <c r="K104" s="38"/>
      <c r="L104" s="42"/>
      <c r="M104" s="217"/>
      <c r="N104" s="78"/>
      <c r="O104" s="78"/>
      <c r="P104" s="78"/>
      <c r="Q104" s="78"/>
      <c r="R104" s="78"/>
      <c r="S104" s="78"/>
      <c r="T104" s="79"/>
      <c r="AT104" s="16" t="s">
        <v>135</v>
      </c>
      <c r="AU104" s="16" t="s">
        <v>84</v>
      </c>
    </row>
    <row r="105" s="11" customFormat="1">
      <c r="B105" s="218"/>
      <c r="C105" s="219"/>
      <c r="D105" s="215" t="s">
        <v>137</v>
      </c>
      <c r="E105" s="220" t="s">
        <v>28</v>
      </c>
      <c r="F105" s="221" t="s">
        <v>148</v>
      </c>
      <c r="G105" s="219"/>
      <c r="H105" s="220" t="s">
        <v>28</v>
      </c>
      <c r="I105" s="222"/>
      <c r="J105" s="219"/>
      <c r="K105" s="219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137</v>
      </c>
      <c r="AU105" s="227" t="s">
        <v>84</v>
      </c>
      <c r="AV105" s="11" t="s">
        <v>82</v>
      </c>
      <c r="AW105" s="11" t="s">
        <v>35</v>
      </c>
      <c r="AX105" s="11" t="s">
        <v>74</v>
      </c>
      <c r="AY105" s="227" t="s">
        <v>126</v>
      </c>
    </row>
    <row r="106" s="12" customFormat="1">
      <c r="B106" s="228"/>
      <c r="C106" s="229"/>
      <c r="D106" s="215" t="s">
        <v>137</v>
      </c>
      <c r="E106" s="230" t="s">
        <v>28</v>
      </c>
      <c r="F106" s="231" t="s">
        <v>149</v>
      </c>
      <c r="G106" s="229"/>
      <c r="H106" s="232">
        <v>347.5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137</v>
      </c>
      <c r="AU106" s="238" t="s">
        <v>84</v>
      </c>
      <c r="AV106" s="12" t="s">
        <v>84</v>
      </c>
      <c r="AW106" s="12" t="s">
        <v>35</v>
      </c>
      <c r="AX106" s="12" t="s">
        <v>82</v>
      </c>
      <c r="AY106" s="238" t="s">
        <v>126</v>
      </c>
    </row>
    <row r="107" s="1" customFormat="1" ht="16.5" customHeight="1">
      <c r="B107" s="37"/>
      <c r="C107" s="203" t="s">
        <v>150</v>
      </c>
      <c r="D107" s="203" t="s">
        <v>128</v>
      </c>
      <c r="E107" s="204" t="s">
        <v>151</v>
      </c>
      <c r="F107" s="205" t="s">
        <v>152</v>
      </c>
      <c r="G107" s="206" t="s">
        <v>131</v>
      </c>
      <c r="H107" s="207">
        <v>40</v>
      </c>
      <c r="I107" s="208"/>
      <c r="J107" s="209">
        <f>ROUND(I107*H107,2)</f>
        <v>0</v>
      </c>
      <c r="K107" s="205" t="s">
        <v>132</v>
      </c>
      <c r="L107" s="42"/>
      <c r="M107" s="210" t="s">
        <v>28</v>
      </c>
      <c r="N107" s="211" t="s">
        <v>45</v>
      </c>
      <c r="O107" s="78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16" t="s">
        <v>133</v>
      </c>
      <c r="AT107" s="16" t="s">
        <v>128</v>
      </c>
      <c r="AU107" s="16" t="s">
        <v>84</v>
      </c>
      <c r="AY107" s="16" t="s">
        <v>126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82</v>
      </c>
      <c r="BK107" s="214">
        <f>ROUND(I107*H107,2)</f>
        <v>0</v>
      </c>
      <c r="BL107" s="16" t="s">
        <v>133</v>
      </c>
      <c r="BM107" s="16" t="s">
        <v>153</v>
      </c>
    </row>
    <row r="108" s="1" customFormat="1">
      <c r="B108" s="37"/>
      <c r="C108" s="38"/>
      <c r="D108" s="215" t="s">
        <v>135</v>
      </c>
      <c r="E108" s="38"/>
      <c r="F108" s="216" t="s">
        <v>154</v>
      </c>
      <c r="G108" s="38"/>
      <c r="H108" s="38"/>
      <c r="I108" s="129"/>
      <c r="J108" s="38"/>
      <c r="K108" s="38"/>
      <c r="L108" s="42"/>
      <c r="M108" s="217"/>
      <c r="N108" s="78"/>
      <c r="O108" s="78"/>
      <c r="P108" s="78"/>
      <c r="Q108" s="78"/>
      <c r="R108" s="78"/>
      <c r="S108" s="78"/>
      <c r="T108" s="79"/>
      <c r="AT108" s="16" t="s">
        <v>135</v>
      </c>
      <c r="AU108" s="16" t="s">
        <v>84</v>
      </c>
    </row>
    <row r="109" s="11" customFormat="1">
      <c r="B109" s="218"/>
      <c r="C109" s="219"/>
      <c r="D109" s="215" t="s">
        <v>137</v>
      </c>
      <c r="E109" s="220" t="s">
        <v>28</v>
      </c>
      <c r="F109" s="221" t="s">
        <v>155</v>
      </c>
      <c r="G109" s="219"/>
      <c r="H109" s="220" t="s">
        <v>28</v>
      </c>
      <c r="I109" s="222"/>
      <c r="J109" s="219"/>
      <c r="K109" s="219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137</v>
      </c>
      <c r="AU109" s="227" t="s">
        <v>84</v>
      </c>
      <c r="AV109" s="11" t="s">
        <v>82</v>
      </c>
      <c r="AW109" s="11" t="s">
        <v>35</v>
      </c>
      <c r="AX109" s="11" t="s">
        <v>74</v>
      </c>
      <c r="AY109" s="227" t="s">
        <v>126</v>
      </c>
    </row>
    <row r="110" s="12" customFormat="1">
      <c r="B110" s="228"/>
      <c r="C110" s="229"/>
      <c r="D110" s="215" t="s">
        <v>137</v>
      </c>
      <c r="E110" s="230" t="s">
        <v>28</v>
      </c>
      <c r="F110" s="231" t="s">
        <v>156</v>
      </c>
      <c r="G110" s="229"/>
      <c r="H110" s="232">
        <v>40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137</v>
      </c>
      <c r="AU110" s="238" t="s">
        <v>84</v>
      </c>
      <c r="AV110" s="12" t="s">
        <v>84</v>
      </c>
      <c r="AW110" s="12" t="s">
        <v>35</v>
      </c>
      <c r="AX110" s="12" t="s">
        <v>82</v>
      </c>
      <c r="AY110" s="238" t="s">
        <v>126</v>
      </c>
    </row>
    <row r="111" s="1" customFormat="1" ht="16.5" customHeight="1">
      <c r="B111" s="37"/>
      <c r="C111" s="203" t="s">
        <v>133</v>
      </c>
      <c r="D111" s="203" t="s">
        <v>128</v>
      </c>
      <c r="E111" s="204" t="s">
        <v>157</v>
      </c>
      <c r="F111" s="205" t="s">
        <v>158</v>
      </c>
      <c r="G111" s="206" t="s">
        <v>131</v>
      </c>
      <c r="H111" s="207">
        <v>25</v>
      </c>
      <c r="I111" s="208"/>
      <c r="J111" s="209">
        <f>ROUND(I111*H111,2)</f>
        <v>0</v>
      </c>
      <c r="K111" s="205" t="s">
        <v>132</v>
      </c>
      <c r="L111" s="42"/>
      <c r="M111" s="210" t="s">
        <v>28</v>
      </c>
      <c r="N111" s="211" t="s">
        <v>45</v>
      </c>
      <c r="O111" s="78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6" t="s">
        <v>133</v>
      </c>
      <c r="AT111" s="16" t="s">
        <v>128</v>
      </c>
      <c r="AU111" s="16" t="s">
        <v>84</v>
      </c>
      <c r="AY111" s="16" t="s">
        <v>126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82</v>
      </c>
      <c r="BK111" s="214">
        <f>ROUND(I111*H111,2)</f>
        <v>0</v>
      </c>
      <c r="BL111" s="16" t="s">
        <v>133</v>
      </c>
      <c r="BM111" s="16" t="s">
        <v>159</v>
      </c>
    </row>
    <row r="112" s="1" customFormat="1">
      <c r="B112" s="37"/>
      <c r="C112" s="38"/>
      <c r="D112" s="215" t="s">
        <v>135</v>
      </c>
      <c r="E112" s="38"/>
      <c r="F112" s="216" t="s">
        <v>160</v>
      </c>
      <c r="G112" s="38"/>
      <c r="H112" s="38"/>
      <c r="I112" s="129"/>
      <c r="J112" s="38"/>
      <c r="K112" s="38"/>
      <c r="L112" s="42"/>
      <c r="M112" s="217"/>
      <c r="N112" s="78"/>
      <c r="O112" s="78"/>
      <c r="P112" s="78"/>
      <c r="Q112" s="78"/>
      <c r="R112" s="78"/>
      <c r="S112" s="78"/>
      <c r="T112" s="79"/>
      <c r="AT112" s="16" t="s">
        <v>135</v>
      </c>
      <c r="AU112" s="16" t="s">
        <v>84</v>
      </c>
    </row>
    <row r="113" s="11" customFormat="1">
      <c r="B113" s="218"/>
      <c r="C113" s="219"/>
      <c r="D113" s="215" t="s">
        <v>137</v>
      </c>
      <c r="E113" s="220" t="s">
        <v>28</v>
      </c>
      <c r="F113" s="221" t="s">
        <v>161</v>
      </c>
      <c r="G113" s="219"/>
      <c r="H113" s="220" t="s">
        <v>28</v>
      </c>
      <c r="I113" s="222"/>
      <c r="J113" s="219"/>
      <c r="K113" s="219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137</v>
      </c>
      <c r="AU113" s="227" t="s">
        <v>84</v>
      </c>
      <c r="AV113" s="11" t="s">
        <v>82</v>
      </c>
      <c r="AW113" s="11" t="s">
        <v>35</v>
      </c>
      <c r="AX113" s="11" t="s">
        <v>74</v>
      </c>
      <c r="AY113" s="227" t="s">
        <v>126</v>
      </c>
    </row>
    <row r="114" s="12" customFormat="1">
      <c r="B114" s="228"/>
      <c r="C114" s="229"/>
      <c r="D114" s="215" t="s">
        <v>137</v>
      </c>
      <c r="E114" s="230" t="s">
        <v>28</v>
      </c>
      <c r="F114" s="231" t="s">
        <v>162</v>
      </c>
      <c r="G114" s="229"/>
      <c r="H114" s="232">
        <v>25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137</v>
      </c>
      <c r="AU114" s="238" t="s">
        <v>84</v>
      </c>
      <c r="AV114" s="12" t="s">
        <v>84</v>
      </c>
      <c r="AW114" s="12" t="s">
        <v>35</v>
      </c>
      <c r="AX114" s="12" t="s">
        <v>82</v>
      </c>
      <c r="AY114" s="238" t="s">
        <v>126</v>
      </c>
    </row>
    <row r="115" s="1" customFormat="1" ht="16.5" customHeight="1">
      <c r="B115" s="37"/>
      <c r="C115" s="203" t="s">
        <v>163</v>
      </c>
      <c r="D115" s="203" t="s">
        <v>128</v>
      </c>
      <c r="E115" s="204" t="s">
        <v>164</v>
      </c>
      <c r="F115" s="205" t="s">
        <v>165</v>
      </c>
      <c r="G115" s="206" t="s">
        <v>131</v>
      </c>
      <c r="H115" s="207">
        <v>12.5</v>
      </c>
      <c r="I115" s="208"/>
      <c r="J115" s="209">
        <f>ROUND(I115*H115,2)</f>
        <v>0</v>
      </c>
      <c r="K115" s="205" t="s">
        <v>132</v>
      </c>
      <c r="L115" s="42"/>
      <c r="M115" s="210" t="s">
        <v>28</v>
      </c>
      <c r="N115" s="211" t="s">
        <v>45</v>
      </c>
      <c r="O115" s="78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6" t="s">
        <v>133</v>
      </c>
      <c r="AT115" s="16" t="s">
        <v>128</v>
      </c>
      <c r="AU115" s="16" t="s">
        <v>84</v>
      </c>
      <c r="AY115" s="16" t="s">
        <v>126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82</v>
      </c>
      <c r="BK115" s="214">
        <f>ROUND(I115*H115,2)</f>
        <v>0</v>
      </c>
      <c r="BL115" s="16" t="s">
        <v>133</v>
      </c>
      <c r="BM115" s="16" t="s">
        <v>166</v>
      </c>
    </row>
    <row r="116" s="1" customFormat="1">
      <c r="B116" s="37"/>
      <c r="C116" s="38"/>
      <c r="D116" s="215" t="s">
        <v>135</v>
      </c>
      <c r="E116" s="38"/>
      <c r="F116" s="216" t="s">
        <v>167</v>
      </c>
      <c r="G116" s="38"/>
      <c r="H116" s="38"/>
      <c r="I116" s="129"/>
      <c r="J116" s="38"/>
      <c r="K116" s="38"/>
      <c r="L116" s="42"/>
      <c r="M116" s="217"/>
      <c r="N116" s="78"/>
      <c r="O116" s="78"/>
      <c r="P116" s="78"/>
      <c r="Q116" s="78"/>
      <c r="R116" s="78"/>
      <c r="S116" s="78"/>
      <c r="T116" s="79"/>
      <c r="AT116" s="16" t="s">
        <v>135</v>
      </c>
      <c r="AU116" s="16" t="s">
        <v>84</v>
      </c>
    </row>
    <row r="117" s="11" customFormat="1">
      <c r="B117" s="218"/>
      <c r="C117" s="219"/>
      <c r="D117" s="215" t="s">
        <v>137</v>
      </c>
      <c r="E117" s="220" t="s">
        <v>28</v>
      </c>
      <c r="F117" s="221" t="s">
        <v>168</v>
      </c>
      <c r="G117" s="219"/>
      <c r="H117" s="220" t="s">
        <v>28</v>
      </c>
      <c r="I117" s="222"/>
      <c r="J117" s="219"/>
      <c r="K117" s="219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137</v>
      </c>
      <c r="AU117" s="227" t="s">
        <v>84</v>
      </c>
      <c r="AV117" s="11" t="s">
        <v>82</v>
      </c>
      <c r="AW117" s="11" t="s">
        <v>35</v>
      </c>
      <c r="AX117" s="11" t="s">
        <v>74</v>
      </c>
      <c r="AY117" s="227" t="s">
        <v>126</v>
      </c>
    </row>
    <row r="118" s="12" customFormat="1">
      <c r="B118" s="228"/>
      <c r="C118" s="229"/>
      <c r="D118" s="215" t="s">
        <v>137</v>
      </c>
      <c r="E118" s="230" t="s">
        <v>28</v>
      </c>
      <c r="F118" s="231" t="s">
        <v>169</v>
      </c>
      <c r="G118" s="229"/>
      <c r="H118" s="232">
        <v>12.5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137</v>
      </c>
      <c r="AU118" s="238" t="s">
        <v>84</v>
      </c>
      <c r="AV118" s="12" t="s">
        <v>84</v>
      </c>
      <c r="AW118" s="12" t="s">
        <v>35</v>
      </c>
      <c r="AX118" s="12" t="s">
        <v>82</v>
      </c>
      <c r="AY118" s="238" t="s">
        <v>126</v>
      </c>
    </row>
    <row r="119" s="1" customFormat="1" ht="16.5" customHeight="1">
      <c r="B119" s="37"/>
      <c r="C119" s="203" t="s">
        <v>170</v>
      </c>
      <c r="D119" s="203" t="s">
        <v>128</v>
      </c>
      <c r="E119" s="204" t="s">
        <v>171</v>
      </c>
      <c r="F119" s="205" t="s">
        <v>172</v>
      </c>
      <c r="G119" s="206" t="s">
        <v>131</v>
      </c>
      <c r="H119" s="207">
        <v>23</v>
      </c>
      <c r="I119" s="208"/>
      <c r="J119" s="209">
        <f>ROUND(I119*H119,2)</f>
        <v>0</v>
      </c>
      <c r="K119" s="205" t="s">
        <v>132</v>
      </c>
      <c r="L119" s="42"/>
      <c r="M119" s="210" t="s">
        <v>28</v>
      </c>
      <c r="N119" s="211" t="s">
        <v>45</v>
      </c>
      <c r="O119" s="78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6" t="s">
        <v>133</v>
      </c>
      <c r="AT119" s="16" t="s">
        <v>128</v>
      </c>
      <c r="AU119" s="16" t="s">
        <v>84</v>
      </c>
      <c r="AY119" s="16" t="s">
        <v>126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82</v>
      </c>
      <c r="BK119" s="214">
        <f>ROUND(I119*H119,2)</f>
        <v>0</v>
      </c>
      <c r="BL119" s="16" t="s">
        <v>133</v>
      </c>
      <c r="BM119" s="16" t="s">
        <v>173</v>
      </c>
    </row>
    <row r="120" s="1" customFormat="1">
      <c r="B120" s="37"/>
      <c r="C120" s="38"/>
      <c r="D120" s="215" t="s">
        <v>135</v>
      </c>
      <c r="E120" s="38"/>
      <c r="F120" s="216" t="s">
        <v>174</v>
      </c>
      <c r="G120" s="38"/>
      <c r="H120" s="38"/>
      <c r="I120" s="129"/>
      <c r="J120" s="38"/>
      <c r="K120" s="38"/>
      <c r="L120" s="42"/>
      <c r="M120" s="217"/>
      <c r="N120" s="78"/>
      <c r="O120" s="78"/>
      <c r="P120" s="78"/>
      <c r="Q120" s="78"/>
      <c r="R120" s="78"/>
      <c r="S120" s="78"/>
      <c r="T120" s="79"/>
      <c r="AT120" s="16" t="s">
        <v>135</v>
      </c>
      <c r="AU120" s="16" t="s">
        <v>84</v>
      </c>
    </row>
    <row r="121" s="11" customFormat="1">
      <c r="B121" s="218"/>
      <c r="C121" s="219"/>
      <c r="D121" s="215" t="s">
        <v>137</v>
      </c>
      <c r="E121" s="220" t="s">
        <v>28</v>
      </c>
      <c r="F121" s="221" t="s">
        <v>175</v>
      </c>
      <c r="G121" s="219"/>
      <c r="H121" s="220" t="s">
        <v>28</v>
      </c>
      <c r="I121" s="222"/>
      <c r="J121" s="219"/>
      <c r="K121" s="219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137</v>
      </c>
      <c r="AU121" s="227" t="s">
        <v>84</v>
      </c>
      <c r="AV121" s="11" t="s">
        <v>82</v>
      </c>
      <c r="AW121" s="11" t="s">
        <v>35</v>
      </c>
      <c r="AX121" s="11" t="s">
        <v>74</v>
      </c>
      <c r="AY121" s="227" t="s">
        <v>126</v>
      </c>
    </row>
    <row r="122" s="12" customFormat="1">
      <c r="B122" s="228"/>
      <c r="C122" s="229"/>
      <c r="D122" s="215" t="s">
        <v>137</v>
      </c>
      <c r="E122" s="230" t="s">
        <v>28</v>
      </c>
      <c r="F122" s="231" t="s">
        <v>176</v>
      </c>
      <c r="G122" s="229"/>
      <c r="H122" s="232">
        <v>23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137</v>
      </c>
      <c r="AU122" s="238" t="s">
        <v>84</v>
      </c>
      <c r="AV122" s="12" t="s">
        <v>84</v>
      </c>
      <c r="AW122" s="12" t="s">
        <v>35</v>
      </c>
      <c r="AX122" s="12" t="s">
        <v>82</v>
      </c>
      <c r="AY122" s="238" t="s">
        <v>126</v>
      </c>
    </row>
    <row r="123" s="1" customFormat="1" ht="16.5" customHeight="1">
      <c r="B123" s="37"/>
      <c r="C123" s="203" t="s">
        <v>177</v>
      </c>
      <c r="D123" s="203" t="s">
        <v>128</v>
      </c>
      <c r="E123" s="204" t="s">
        <v>178</v>
      </c>
      <c r="F123" s="205" t="s">
        <v>179</v>
      </c>
      <c r="G123" s="206" t="s">
        <v>131</v>
      </c>
      <c r="H123" s="207">
        <v>11.5</v>
      </c>
      <c r="I123" s="208"/>
      <c r="J123" s="209">
        <f>ROUND(I123*H123,2)</f>
        <v>0</v>
      </c>
      <c r="K123" s="205" t="s">
        <v>132</v>
      </c>
      <c r="L123" s="42"/>
      <c r="M123" s="210" t="s">
        <v>28</v>
      </c>
      <c r="N123" s="211" t="s">
        <v>45</v>
      </c>
      <c r="O123" s="78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6" t="s">
        <v>133</v>
      </c>
      <c r="AT123" s="16" t="s">
        <v>128</v>
      </c>
      <c r="AU123" s="16" t="s">
        <v>84</v>
      </c>
      <c r="AY123" s="16" t="s">
        <v>126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82</v>
      </c>
      <c r="BK123" s="214">
        <f>ROUND(I123*H123,2)</f>
        <v>0</v>
      </c>
      <c r="BL123" s="16" t="s">
        <v>133</v>
      </c>
      <c r="BM123" s="16" t="s">
        <v>180</v>
      </c>
    </row>
    <row r="124" s="1" customFormat="1">
      <c r="B124" s="37"/>
      <c r="C124" s="38"/>
      <c r="D124" s="215" t="s">
        <v>135</v>
      </c>
      <c r="E124" s="38"/>
      <c r="F124" s="216" t="s">
        <v>181</v>
      </c>
      <c r="G124" s="38"/>
      <c r="H124" s="38"/>
      <c r="I124" s="129"/>
      <c r="J124" s="38"/>
      <c r="K124" s="38"/>
      <c r="L124" s="42"/>
      <c r="M124" s="217"/>
      <c r="N124" s="78"/>
      <c r="O124" s="78"/>
      <c r="P124" s="78"/>
      <c r="Q124" s="78"/>
      <c r="R124" s="78"/>
      <c r="S124" s="78"/>
      <c r="T124" s="79"/>
      <c r="AT124" s="16" t="s">
        <v>135</v>
      </c>
      <c r="AU124" s="16" t="s">
        <v>84</v>
      </c>
    </row>
    <row r="125" s="11" customFormat="1">
      <c r="B125" s="218"/>
      <c r="C125" s="219"/>
      <c r="D125" s="215" t="s">
        <v>137</v>
      </c>
      <c r="E125" s="220" t="s">
        <v>28</v>
      </c>
      <c r="F125" s="221" t="s">
        <v>148</v>
      </c>
      <c r="G125" s="219"/>
      <c r="H125" s="220" t="s">
        <v>28</v>
      </c>
      <c r="I125" s="222"/>
      <c r="J125" s="219"/>
      <c r="K125" s="219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137</v>
      </c>
      <c r="AU125" s="227" t="s">
        <v>84</v>
      </c>
      <c r="AV125" s="11" t="s">
        <v>82</v>
      </c>
      <c r="AW125" s="11" t="s">
        <v>35</v>
      </c>
      <c r="AX125" s="11" t="s">
        <v>74</v>
      </c>
      <c r="AY125" s="227" t="s">
        <v>126</v>
      </c>
    </row>
    <row r="126" s="12" customFormat="1">
      <c r="B126" s="228"/>
      <c r="C126" s="229"/>
      <c r="D126" s="215" t="s">
        <v>137</v>
      </c>
      <c r="E126" s="230" t="s">
        <v>28</v>
      </c>
      <c r="F126" s="231" t="s">
        <v>182</v>
      </c>
      <c r="G126" s="229"/>
      <c r="H126" s="232">
        <v>11.5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137</v>
      </c>
      <c r="AU126" s="238" t="s">
        <v>84</v>
      </c>
      <c r="AV126" s="12" t="s">
        <v>84</v>
      </c>
      <c r="AW126" s="12" t="s">
        <v>35</v>
      </c>
      <c r="AX126" s="12" t="s">
        <v>82</v>
      </c>
      <c r="AY126" s="238" t="s">
        <v>126</v>
      </c>
    </row>
    <row r="127" s="1" customFormat="1" ht="16.5" customHeight="1">
      <c r="B127" s="37"/>
      <c r="C127" s="203" t="s">
        <v>183</v>
      </c>
      <c r="D127" s="203" t="s">
        <v>128</v>
      </c>
      <c r="E127" s="204" t="s">
        <v>184</v>
      </c>
      <c r="F127" s="205" t="s">
        <v>185</v>
      </c>
      <c r="G127" s="206" t="s">
        <v>186</v>
      </c>
      <c r="H127" s="207">
        <v>22.5</v>
      </c>
      <c r="I127" s="208"/>
      <c r="J127" s="209">
        <f>ROUND(I127*H127,2)</f>
        <v>0</v>
      </c>
      <c r="K127" s="205" t="s">
        <v>132</v>
      </c>
      <c r="L127" s="42"/>
      <c r="M127" s="210" t="s">
        <v>28</v>
      </c>
      <c r="N127" s="211" t="s">
        <v>45</v>
      </c>
      <c r="O127" s="78"/>
      <c r="P127" s="212">
        <f>O127*H127</f>
        <v>0</v>
      </c>
      <c r="Q127" s="212">
        <v>0.00084000000000000003</v>
      </c>
      <c r="R127" s="212">
        <f>Q127*H127</f>
        <v>0.0189</v>
      </c>
      <c r="S127" s="212">
        <v>0</v>
      </c>
      <c r="T127" s="213">
        <f>S127*H127</f>
        <v>0</v>
      </c>
      <c r="AR127" s="16" t="s">
        <v>133</v>
      </c>
      <c r="AT127" s="16" t="s">
        <v>128</v>
      </c>
      <c r="AU127" s="16" t="s">
        <v>84</v>
      </c>
      <c r="AY127" s="16" t="s">
        <v>126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82</v>
      </c>
      <c r="BK127" s="214">
        <f>ROUND(I127*H127,2)</f>
        <v>0</v>
      </c>
      <c r="BL127" s="16" t="s">
        <v>133</v>
      </c>
      <c r="BM127" s="16" t="s">
        <v>187</v>
      </c>
    </row>
    <row r="128" s="1" customFormat="1">
      <c r="B128" s="37"/>
      <c r="C128" s="38"/>
      <c r="D128" s="215" t="s">
        <v>135</v>
      </c>
      <c r="E128" s="38"/>
      <c r="F128" s="216" t="s">
        <v>188</v>
      </c>
      <c r="G128" s="38"/>
      <c r="H128" s="38"/>
      <c r="I128" s="129"/>
      <c r="J128" s="38"/>
      <c r="K128" s="38"/>
      <c r="L128" s="42"/>
      <c r="M128" s="217"/>
      <c r="N128" s="78"/>
      <c r="O128" s="78"/>
      <c r="P128" s="78"/>
      <c r="Q128" s="78"/>
      <c r="R128" s="78"/>
      <c r="S128" s="78"/>
      <c r="T128" s="79"/>
      <c r="AT128" s="16" t="s">
        <v>135</v>
      </c>
      <c r="AU128" s="16" t="s">
        <v>84</v>
      </c>
    </row>
    <row r="129" s="11" customFormat="1">
      <c r="B129" s="218"/>
      <c r="C129" s="219"/>
      <c r="D129" s="215" t="s">
        <v>137</v>
      </c>
      <c r="E129" s="220" t="s">
        <v>28</v>
      </c>
      <c r="F129" s="221" t="s">
        <v>175</v>
      </c>
      <c r="G129" s="219"/>
      <c r="H129" s="220" t="s">
        <v>28</v>
      </c>
      <c r="I129" s="222"/>
      <c r="J129" s="219"/>
      <c r="K129" s="219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137</v>
      </c>
      <c r="AU129" s="227" t="s">
        <v>84</v>
      </c>
      <c r="AV129" s="11" t="s">
        <v>82</v>
      </c>
      <c r="AW129" s="11" t="s">
        <v>35</v>
      </c>
      <c r="AX129" s="11" t="s">
        <v>74</v>
      </c>
      <c r="AY129" s="227" t="s">
        <v>126</v>
      </c>
    </row>
    <row r="130" s="11" customFormat="1">
      <c r="B130" s="218"/>
      <c r="C130" s="219"/>
      <c r="D130" s="215" t="s">
        <v>137</v>
      </c>
      <c r="E130" s="220" t="s">
        <v>28</v>
      </c>
      <c r="F130" s="221" t="s">
        <v>189</v>
      </c>
      <c r="G130" s="219"/>
      <c r="H130" s="220" t="s">
        <v>28</v>
      </c>
      <c r="I130" s="222"/>
      <c r="J130" s="219"/>
      <c r="K130" s="219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137</v>
      </c>
      <c r="AU130" s="227" t="s">
        <v>84</v>
      </c>
      <c r="AV130" s="11" t="s">
        <v>82</v>
      </c>
      <c r="AW130" s="11" t="s">
        <v>35</v>
      </c>
      <c r="AX130" s="11" t="s">
        <v>74</v>
      </c>
      <c r="AY130" s="227" t="s">
        <v>126</v>
      </c>
    </row>
    <row r="131" s="12" customFormat="1">
      <c r="B131" s="228"/>
      <c r="C131" s="229"/>
      <c r="D131" s="215" t="s">
        <v>137</v>
      </c>
      <c r="E131" s="230" t="s">
        <v>28</v>
      </c>
      <c r="F131" s="231" t="s">
        <v>190</v>
      </c>
      <c r="G131" s="229"/>
      <c r="H131" s="232">
        <v>22.5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137</v>
      </c>
      <c r="AU131" s="238" t="s">
        <v>84</v>
      </c>
      <c r="AV131" s="12" t="s">
        <v>84</v>
      </c>
      <c r="AW131" s="12" t="s">
        <v>35</v>
      </c>
      <c r="AX131" s="12" t="s">
        <v>82</v>
      </c>
      <c r="AY131" s="238" t="s">
        <v>126</v>
      </c>
    </row>
    <row r="132" s="1" customFormat="1" ht="16.5" customHeight="1">
      <c r="B132" s="37"/>
      <c r="C132" s="203" t="s">
        <v>191</v>
      </c>
      <c r="D132" s="203" t="s">
        <v>128</v>
      </c>
      <c r="E132" s="204" t="s">
        <v>192</v>
      </c>
      <c r="F132" s="205" t="s">
        <v>193</v>
      </c>
      <c r="G132" s="206" t="s">
        <v>186</v>
      </c>
      <c r="H132" s="207">
        <v>22.5</v>
      </c>
      <c r="I132" s="208"/>
      <c r="J132" s="209">
        <f>ROUND(I132*H132,2)</f>
        <v>0</v>
      </c>
      <c r="K132" s="205" t="s">
        <v>132</v>
      </c>
      <c r="L132" s="42"/>
      <c r="M132" s="210" t="s">
        <v>28</v>
      </c>
      <c r="N132" s="211" t="s">
        <v>45</v>
      </c>
      <c r="O132" s="78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6" t="s">
        <v>133</v>
      </c>
      <c r="AT132" s="16" t="s">
        <v>128</v>
      </c>
      <c r="AU132" s="16" t="s">
        <v>84</v>
      </c>
      <c r="AY132" s="16" t="s">
        <v>126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82</v>
      </c>
      <c r="BK132" s="214">
        <f>ROUND(I132*H132,2)</f>
        <v>0</v>
      </c>
      <c r="BL132" s="16" t="s">
        <v>133</v>
      </c>
      <c r="BM132" s="16" t="s">
        <v>194</v>
      </c>
    </row>
    <row r="133" s="1" customFormat="1">
      <c r="B133" s="37"/>
      <c r="C133" s="38"/>
      <c r="D133" s="215" t="s">
        <v>135</v>
      </c>
      <c r="E133" s="38"/>
      <c r="F133" s="216" t="s">
        <v>195</v>
      </c>
      <c r="G133" s="38"/>
      <c r="H133" s="38"/>
      <c r="I133" s="129"/>
      <c r="J133" s="38"/>
      <c r="K133" s="38"/>
      <c r="L133" s="42"/>
      <c r="M133" s="217"/>
      <c r="N133" s="78"/>
      <c r="O133" s="78"/>
      <c r="P133" s="78"/>
      <c r="Q133" s="78"/>
      <c r="R133" s="78"/>
      <c r="S133" s="78"/>
      <c r="T133" s="79"/>
      <c r="AT133" s="16" t="s">
        <v>135</v>
      </c>
      <c r="AU133" s="16" t="s">
        <v>84</v>
      </c>
    </row>
    <row r="134" s="1" customFormat="1" ht="16.5" customHeight="1">
      <c r="B134" s="37"/>
      <c r="C134" s="203" t="s">
        <v>196</v>
      </c>
      <c r="D134" s="203" t="s">
        <v>128</v>
      </c>
      <c r="E134" s="204" t="s">
        <v>197</v>
      </c>
      <c r="F134" s="205" t="s">
        <v>198</v>
      </c>
      <c r="G134" s="206" t="s">
        <v>131</v>
      </c>
      <c r="H134" s="207">
        <v>23</v>
      </c>
      <c r="I134" s="208"/>
      <c r="J134" s="209">
        <f>ROUND(I134*H134,2)</f>
        <v>0</v>
      </c>
      <c r="K134" s="205" t="s">
        <v>132</v>
      </c>
      <c r="L134" s="42"/>
      <c r="M134" s="210" t="s">
        <v>28</v>
      </c>
      <c r="N134" s="211" t="s">
        <v>45</v>
      </c>
      <c r="O134" s="78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6" t="s">
        <v>133</v>
      </c>
      <c r="AT134" s="16" t="s">
        <v>128</v>
      </c>
      <c r="AU134" s="16" t="s">
        <v>84</v>
      </c>
      <c r="AY134" s="16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82</v>
      </c>
      <c r="BK134" s="214">
        <f>ROUND(I134*H134,2)</f>
        <v>0</v>
      </c>
      <c r="BL134" s="16" t="s">
        <v>133</v>
      </c>
      <c r="BM134" s="16" t="s">
        <v>199</v>
      </c>
    </row>
    <row r="135" s="1" customFormat="1">
      <c r="B135" s="37"/>
      <c r="C135" s="38"/>
      <c r="D135" s="215" t="s">
        <v>135</v>
      </c>
      <c r="E135" s="38"/>
      <c r="F135" s="216" t="s">
        <v>200</v>
      </c>
      <c r="G135" s="38"/>
      <c r="H135" s="38"/>
      <c r="I135" s="129"/>
      <c r="J135" s="38"/>
      <c r="K135" s="38"/>
      <c r="L135" s="42"/>
      <c r="M135" s="217"/>
      <c r="N135" s="78"/>
      <c r="O135" s="78"/>
      <c r="P135" s="78"/>
      <c r="Q135" s="78"/>
      <c r="R135" s="78"/>
      <c r="S135" s="78"/>
      <c r="T135" s="79"/>
      <c r="AT135" s="16" t="s">
        <v>135</v>
      </c>
      <c r="AU135" s="16" t="s">
        <v>84</v>
      </c>
    </row>
    <row r="136" s="11" customFormat="1">
      <c r="B136" s="218"/>
      <c r="C136" s="219"/>
      <c r="D136" s="215" t="s">
        <v>137</v>
      </c>
      <c r="E136" s="220" t="s">
        <v>28</v>
      </c>
      <c r="F136" s="221" t="s">
        <v>201</v>
      </c>
      <c r="G136" s="219"/>
      <c r="H136" s="220" t="s">
        <v>28</v>
      </c>
      <c r="I136" s="222"/>
      <c r="J136" s="219"/>
      <c r="K136" s="219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137</v>
      </c>
      <c r="AU136" s="227" t="s">
        <v>84</v>
      </c>
      <c r="AV136" s="11" t="s">
        <v>82</v>
      </c>
      <c r="AW136" s="11" t="s">
        <v>35</v>
      </c>
      <c r="AX136" s="11" t="s">
        <v>74</v>
      </c>
      <c r="AY136" s="227" t="s">
        <v>126</v>
      </c>
    </row>
    <row r="137" s="12" customFormat="1">
      <c r="B137" s="228"/>
      <c r="C137" s="229"/>
      <c r="D137" s="215" t="s">
        <v>137</v>
      </c>
      <c r="E137" s="230" t="s">
        <v>28</v>
      </c>
      <c r="F137" s="231" t="s">
        <v>202</v>
      </c>
      <c r="G137" s="229"/>
      <c r="H137" s="232">
        <v>23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137</v>
      </c>
      <c r="AU137" s="238" t="s">
        <v>84</v>
      </c>
      <c r="AV137" s="12" t="s">
        <v>84</v>
      </c>
      <c r="AW137" s="12" t="s">
        <v>35</v>
      </c>
      <c r="AX137" s="12" t="s">
        <v>82</v>
      </c>
      <c r="AY137" s="238" t="s">
        <v>126</v>
      </c>
    </row>
    <row r="138" s="1" customFormat="1" ht="16.5" customHeight="1">
      <c r="B138" s="37"/>
      <c r="C138" s="203" t="s">
        <v>203</v>
      </c>
      <c r="D138" s="203" t="s">
        <v>128</v>
      </c>
      <c r="E138" s="204" t="s">
        <v>204</v>
      </c>
      <c r="F138" s="205" t="s">
        <v>205</v>
      </c>
      <c r="G138" s="206" t="s">
        <v>131</v>
      </c>
      <c r="H138" s="207">
        <v>63</v>
      </c>
      <c r="I138" s="208"/>
      <c r="J138" s="209">
        <f>ROUND(I138*H138,2)</f>
        <v>0</v>
      </c>
      <c r="K138" s="205" t="s">
        <v>132</v>
      </c>
      <c r="L138" s="42"/>
      <c r="M138" s="210" t="s">
        <v>28</v>
      </c>
      <c r="N138" s="211" t="s">
        <v>45</v>
      </c>
      <c r="O138" s="78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6" t="s">
        <v>133</v>
      </c>
      <c r="AT138" s="16" t="s">
        <v>128</v>
      </c>
      <c r="AU138" s="16" t="s">
        <v>84</v>
      </c>
      <c r="AY138" s="16" t="s">
        <v>126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82</v>
      </c>
      <c r="BK138" s="214">
        <f>ROUND(I138*H138,2)</f>
        <v>0</v>
      </c>
      <c r="BL138" s="16" t="s">
        <v>133</v>
      </c>
      <c r="BM138" s="16" t="s">
        <v>206</v>
      </c>
    </row>
    <row r="139" s="1" customFormat="1">
      <c r="B139" s="37"/>
      <c r="C139" s="38"/>
      <c r="D139" s="215" t="s">
        <v>135</v>
      </c>
      <c r="E139" s="38"/>
      <c r="F139" s="216" t="s">
        <v>207</v>
      </c>
      <c r="G139" s="38"/>
      <c r="H139" s="38"/>
      <c r="I139" s="129"/>
      <c r="J139" s="38"/>
      <c r="K139" s="38"/>
      <c r="L139" s="42"/>
      <c r="M139" s="217"/>
      <c r="N139" s="78"/>
      <c r="O139" s="78"/>
      <c r="P139" s="78"/>
      <c r="Q139" s="78"/>
      <c r="R139" s="78"/>
      <c r="S139" s="78"/>
      <c r="T139" s="79"/>
      <c r="AT139" s="16" t="s">
        <v>135</v>
      </c>
      <c r="AU139" s="16" t="s">
        <v>84</v>
      </c>
    </row>
    <row r="140" s="11" customFormat="1">
      <c r="B140" s="218"/>
      <c r="C140" s="219"/>
      <c r="D140" s="215" t="s">
        <v>137</v>
      </c>
      <c r="E140" s="220" t="s">
        <v>28</v>
      </c>
      <c r="F140" s="221" t="s">
        <v>208</v>
      </c>
      <c r="G140" s="219"/>
      <c r="H140" s="220" t="s">
        <v>28</v>
      </c>
      <c r="I140" s="222"/>
      <c r="J140" s="219"/>
      <c r="K140" s="219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137</v>
      </c>
      <c r="AU140" s="227" t="s">
        <v>84</v>
      </c>
      <c r="AV140" s="11" t="s">
        <v>82</v>
      </c>
      <c r="AW140" s="11" t="s">
        <v>35</v>
      </c>
      <c r="AX140" s="11" t="s">
        <v>74</v>
      </c>
      <c r="AY140" s="227" t="s">
        <v>126</v>
      </c>
    </row>
    <row r="141" s="11" customFormat="1">
      <c r="B141" s="218"/>
      <c r="C141" s="219"/>
      <c r="D141" s="215" t="s">
        <v>137</v>
      </c>
      <c r="E141" s="220" t="s">
        <v>28</v>
      </c>
      <c r="F141" s="221" t="s">
        <v>209</v>
      </c>
      <c r="G141" s="219"/>
      <c r="H141" s="220" t="s">
        <v>28</v>
      </c>
      <c r="I141" s="222"/>
      <c r="J141" s="219"/>
      <c r="K141" s="219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137</v>
      </c>
      <c r="AU141" s="227" t="s">
        <v>84</v>
      </c>
      <c r="AV141" s="11" t="s">
        <v>82</v>
      </c>
      <c r="AW141" s="11" t="s">
        <v>35</v>
      </c>
      <c r="AX141" s="11" t="s">
        <v>74</v>
      </c>
      <c r="AY141" s="227" t="s">
        <v>126</v>
      </c>
    </row>
    <row r="142" s="12" customFormat="1">
      <c r="B142" s="228"/>
      <c r="C142" s="229"/>
      <c r="D142" s="215" t="s">
        <v>137</v>
      </c>
      <c r="E142" s="230" t="s">
        <v>28</v>
      </c>
      <c r="F142" s="231" t="s">
        <v>210</v>
      </c>
      <c r="G142" s="229"/>
      <c r="H142" s="232">
        <v>54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137</v>
      </c>
      <c r="AU142" s="238" t="s">
        <v>84</v>
      </c>
      <c r="AV142" s="12" t="s">
        <v>84</v>
      </c>
      <c r="AW142" s="12" t="s">
        <v>35</v>
      </c>
      <c r="AX142" s="12" t="s">
        <v>74</v>
      </c>
      <c r="AY142" s="238" t="s">
        <v>126</v>
      </c>
    </row>
    <row r="143" s="11" customFormat="1">
      <c r="B143" s="218"/>
      <c r="C143" s="219"/>
      <c r="D143" s="215" t="s">
        <v>137</v>
      </c>
      <c r="E143" s="220" t="s">
        <v>28</v>
      </c>
      <c r="F143" s="221" t="s">
        <v>211</v>
      </c>
      <c r="G143" s="219"/>
      <c r="H143" s="220" t="s">
        <v>28</v>
      </c>
      <c r="I143" s="222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137</v>
      </c>
      <c r="AU143" s="227" t="s">
        <v>84</v>
      </c>
      <c r="AV143" s="11" t="s">
        <v>82</v>
      </c>
      <c r="AW143" s="11" t="s">
        <v>35</v>
      </c>
      <c r="AX143" s="11" t="s">
        <v>74</v>
      </c>
      <c r="AY143" s="227" t="s">
        <v>126</v>
      </c>
    </row>
    <row r="144" s="11" customFormat="1">
      <c r="B144" s="218"/>
      <c r="C144" s="219"/>
      <c r="D144" s="215" t="s">
        <v>137</v>
      </c>
      <c r="E144" s="220" t="s">
        <v>28</v>
      </c>
      <c r="F144" s="221" t="s">
        <v>212</v>
      </c>
      <c r="G144" s="219"/>
      <c r="H144" s="220" t="s">
        <v>28</v>
      </c>
      <c r="I144" s="222"/>
      <c r="J144" s="219"/>
      <c r="K144" s="219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137</v>
      </c>
      <c r="AU144" s="227" t="s">
        <v>84</v>
      </c>
      <c r="AV144" s="11" t="s">
        <v>82</v>
      </c>
      <c r="AW144" s="11" t="s">
        <v>35</v>
      </c>
      <c r="AX144" s="11" t="s">
        <v>74</v>
      </c>
      <c r="AY144" s="227" t="s">
        <v>126</v>
      </c>
    </row>
    <row r="145" s="12" customFormat="1">
      <c r="B145" s="228"/>
      <c r="C145" s="229"/>
      <c r="D145" s="215" t="s">
        <v>137</v>
      </c>
      <c r="E145" s="230" t="s">
        <v>28</v>
      </c>
      <c r="F145" s="231" t="s">
        <v>213</v>
      </c>
      <c r="G145" s="229"/>
      <c r="H145" s="232">
        <v>6.5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137</v>
      </c>
      <c r="AU145" s="238" t="s">
        <v>84</v>
      </c>
      <c r="AV145" s="12" t="s">
        <v>84</v>
      </c>
      <c r="AW145" s="12" t="s">
        <v>35</v>
      </c>
      <c r="AX145" s="12" t="s">
        <v>74</v>
      </c>
      <c r="AY145" s="238" t="s">
        <v>126</v>
      </c>
    </row>
    <row r="146" s="11" customFormat="1">
      <c r="B146" s="218"/>
      <c r="C146" s="219"/>
      <c r="D146" s="215" t="s">
        <v>137</v>
      </c>
      <c r="E146" s="220" t="s">
        <v>28</v>
      </c>
      <c r="F146" s="221" t="s">
        <v>214</v>
      </c>
      <c r="G146" s="219"/>
      <c r="H146" s="220" t="s">
        <v>28</v>
      </c>
      <c r="I146" s="222"/>
      <c r="J146" s="219"/>
      <c r="K146" s="219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137</v>
      </c>
      <c r="AU146" s="227" t="s">
        <v>84</v>
      </c>
      <c r="AV146" s="11" t="s">
        <v>82</v>
      </c>
      <c r="AW146" s="11" t="s">
        <v>35</v>
      </c>
      <c r="AX146" s="11" t="s">
        <v>74</v>
      </c>
      <c r="AY146" s="227" t="s">
        <v>126</v>
      </c>
    </row>
    <row r="147" s="11" customFormat="1">
      <c r="B147" s="218"/>
      <c r="C147" s="219"/>
      <c r="D147" s="215" t="s">
        <v>137</v>
      </c>
      <c r="E147" s="220" t="s">
        <v>28</v>
      </c>
      <c r="F147" s="221" t="s">
        <v>215</v>
      </c>
      <c r="G147" s="219"/>
      <c r="H147" s="220" t="s">
        <v>28</v>
      </c>
      <c r="I147" s="222"/>
      <c r="J147" s="219"/>
      <c r="K147" s="219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137</v>
      </c>
      <c r="AU147" s="227" t="s">
        <v>84</v>
      </c>
      <c r="AV147" s="11" t="s">
        <v>82</v>
      </c>
      <c r="AW147" s="11" t="s">
        <v>35</v>
      </c>
      <c r="AX147" s="11" t="s">
        <v>74</v>
      </c>
      <c r="AY147" s="227" t="s">
        <v>126</v>
      </c>
    </row>
    <row r="148" s="12" customFormat="1">
      <c r="B148" s="228"/>
      <c r="C148" s="229"/>
      <c r="D148" s="215" t="s">
        <v>137</v>
      </c>
      <c r="E148" s="230" t="s">
        <v>28</v>
      </c>
      <c r="F148" s="231" t="s">
        <v>216</v>
      </c>
      <c r="G148" s="229"/>
      <c r="H148" s="232">
        <v>2.5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137</v>
      </c>
      <c r="AU148" s="238" t="s">
        <v>84</v>
      </c>
      <c r="AV148" s="12" t="s">
        <v>84</v>
      </c>
      <c r="AW148" s="12" t="s">
        <v>35</v>
      </c>
      <c r="AX148" s="12" t="s">
        <v>74</v>
      </c>
      <c r="AY148" s="238" t="s">
        <v>126</v>
      </c>
    </row>
    <row r="149" s="13" customFormat="1">
      <c r="B149" s="239"/>
      <c r="C149" s="240"/>
      <c r="D149" s="215" t="s">
        <v>137</v>
      </c>
      <c r="E149" s="241" t="s">
        <v>28</v>
      </c>
      <c r="F149" s="242" t="s">
        <v>143</v>
      </c>
      <c r="G149" s="240"/>
      <c r="H149" s="243">
        <v>63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AT149" s="249" t="s">
        <v>137</v>
      </c>
      <c r="AU149" s="249" t="s">
        <v>84</v>
      </c>
      <c r="AV149" s="13" t="s">
        <v>133</v>
      </c>
      <c r="AW149" s="13" t="s">
        <v>35</v>
      </c>
      <c r="AX149" s="13" t="s">
        <v>82</v>
      </c>
      <c r="AY149" s="249" t="s">
        <v>126</v>
      </c>
    </row>
    <row r="150" s="1" customFormat="1" ht="16.5" customHeight="1">
      <c r="B150" s="37"/>
      <c r="C150" s="203" t="s">
        <v>217</v>
      </c>
      <c r="D150" s="203" t="s">
        <v>128</v>
      </c>
      <c r="E150" s="204" t="s">
        <v>218</v>
      </c>
      <c r="F150" s="205" t="s">
        <v>219</v>
      </c>
      <c r="G150" s="206" t="s">
        <v>131</v>
      </c>
      <c r="H150" s="207">
        <v>689</v>
      </c>
      <c r="I150" s="208"/>
      <c r="J150" s="209">
        <f>ROUND(I150*H150,2)</f>
        <v>0</v>
      </c>
      <c r="K150" s="205" t="s">
        <v>132</v>
      </c>
      <c r="L150" s="42"/>
      <c r="M150" s="210" t="s">
        <v>28</v>
      </c>
      <c r="N150" s="211" t="s">
        <v>45</v>
      </c>
      <c r="O150" s="78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6" t="s">
        <v>133</v>
      </c>
      <c r="AT150" s="16" t="s">
        <v>128</v>
      </c>
      <c r="AU150" s="16" t="s">
        <v>84</v>
      </c>
      <c r="AY150" s="16" t="s">
        <v>126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82</v>
      </c>
      <c r="BK150" s="214">
        <f>ROUND(I150*H150,2)</f>
        <v>0</v>
      </c>
      <c r="BL150" s="16" t="s">
        <v>133</v>
      </c>
      <c r="BM150" s="16" t="s">
        <v>220</v>
      </c>
    </row>
    <row r="151" s="1" customFormat="1">
      <c r="B151" s="37"/>
      <c r="C151" s="38"/>
      <c r="D151" s="215" t="s">
        <v>135</v>
      </c>
      <c r="E151" s="38"/>
      <c r="F151" s="216" t="s">
        <v>221</v>
      </c>
      <c r="G151" s="38"/>
      <c r="H151" s="38"/>
      <c r="I151" s="129"/>
      <c r="J151" s="38"/>
      <c r="K151" s="38"/>
      <c r="L151" s="42"/>
      <c r="M151" s="217"/>
      <c r="N151" s="78"/>
      <c r="O151" s="78"/>
      <c r="P151" s="78"/>
      <c r="Q151" s="78"/>
      <c r="R151" s="78"/>
      <c r="S151" s="78"/>
      <c r="T151" s="79"/>
      <c r="AT151" s="16" t="s">
        <v>135</v>
      </c>
      <c r="AU151" s="16" t="s">
        <v>84</v>
      </c>
    </row>
    <row r="152" s="11" customFormat="1">
      <c r="B152" s="218"/>
      <c r="C152" s="219"/>
      <c r="D152" s="215" t="s">
        <v>137</v>
      </c>
      <c r="E152" s="220" t="s">
        <v>28</v>
      </c>
      <c r="F152" s="221" t="s">
        <v>222</v>
      </c>
      <c r="G152" s="219"/>
      <c r="H152" s="220" t="s">
        <v>28</v>
      </c>
      <c r="I152" s="222"/>
      <c r="J152" s="219"/>
      <c r="K152" s="219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137</v>
      </c>
      <c r="AU152" s="227" t="s">
        <v>84</v>
      </c>
      <c r="AV152" s="11" t="s">
        <v>82</v>
      </c>
      <c r="AW152" s="11" t="s">
        <v>35</v>
      </c>
      <c r="AX152" s="11" t="s">
        <v>74</v>
      </c>
      <c r="AY152" s="227" t="s">
        <v>126</v>
      </c>
    </row>
    <row r="153" s="11" customFormat="1">
      <c r="B153" s="218"/>
      <c r="C153" s="219"/>
      <c r="D153" s="215" t="s">
        <v>137</v>
      </c>
      <c r="E153" s="220" t="s">
        <v>28</v>
      </c>
      <c r="F153" s="221" t="s">
        <v>223</v>
      </c>
      <c r="G153" s="219"/>
      <c r="H153" s="220" t="s">
        <v>28</v>
      </c>
      <c r="I153" s="222"/>
      <c r="J153" s="219"/>
      <c r="K153" s="219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137</v>
      </c>
      <c r="AU153" s="227" t="s">
        <v>84</v>
      </c>
      <c r="AV153" s="11" t="s">
        <v>82</v>
      </c>
      <c r="AW153" s="11" t="s">
        <v>35</v>
      </c>
      <c r="AX153" s="11" t="s">
        <v>74</v>
      </c>
      <c r="AY153" s="227" t="s">
        <v>126</v>
      </c>
    </row>
    <row r="154" s="12" customFormat="1">
      <c r="B154" s="228"/>
      <c r="C154" s="229"/>
      <c r="D154" s="215" t="s">
        <v>137</v>
      </c>
      <c r="E154" s="230" t="s">
        <v>28</v>
      </c>
      <c r="F154" s="231" t="s">
        <v>224</v>
      </c>
      <c r="G154" s="229"/>
      <c r="H154" s="232">
        <v>743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137</v>
      </c>
      <c r="AU154" s="238" t="s">
        <v>84</v>
      </c>
      <c r="AV154" s="12" t="s">
        <v>84</v>
      </c>
      <c r="AW154" s="12" t="s">
        <v>35</v>
      </c>
      <c r="AX154" s="12" t="s">
        <v>74</v>
      </c>
      <c r="AY154" s="238" t="s">
        <v>126</v>
      </c>
    </row>
    <row r="155" s="11" customFormat="1">
      <c r="B155" s="218"/>
      <c r="C155" s="219"/>
      <c r="D155" s="215" t="s">
        <v>137</v>
      </c>
      <c r="E155" s="220" t="s">
        <v>28</v>
      </c>
      <c r="F155" s="221" t="s">
        <v>225</v>
      </c>
      <c r="G155" s="219"/>
      <c r="H155" s="220" t="s">
        <v>28</v>
      </c>
      <c r="I155" s="222"/>
      <c r="J155" s="219"/>
      <c r="K155" s="219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137</v>
      </c>
      <c r="AU155" s="227" t="s">
        <v>84</v>
      </c>
      <c r="AV155" s="11" t="s">
        <v>82</v>
      </c>
      <c r="AW155" s="11" t="s">
        <v>35</v>
      </c>
      <c r="AX155" s="11" t="s">
        <v>74</v>
      </c>
      <c r="AY155" s="227" t="s">
        <v>126</v>
      </c>
    </row>
    <row r="156" s="11" customFormat="1">
      <c r="B156" s="218"/>
      <c r="C156" s="219"/>
      <c r="D156" s="215" t="s">
        <v>137</v>
      </c>
      <c r="E156" s="220" t="s">
        <v>28</v>
      </c>
      <c r="F156" s="221" t="s">
        <v>209</v>
      </c>
      <c r="G156" s="219"/>
      <c r="H156" s="220" t="s">
        <v>28</v>
      </c>
      <c r="I156" s="222"/>
      <c r="J156" s="219"/>
      <c r="K156" s="219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137</v>
      </c>
      <c r="AU156" s="227" t="s">
        <v>84</v>
      </c>
      <c r="AV156" s="11" t="s">
        <v>82</v>
      </c>
      <c r="AW156" s="11" t="s">
        <v>35</v>
      </c>
      <c r="AX156" s="11" t="s">
        <v>74</v>
      </c>
      <c r="AY156" s="227" t="s">
        <v>126</v>
      </c>
    </row>
    <row r="157" s="12" customFormat="1">
      <c r="B157" s="228"/>
      <c r="C157" s="229"/>
      <c r="D157" s="215" t="s">
        <v>137</v>
      </c>
      <c r="E157" s="230" t="s">
        <v>28</v>
      </c>
      <c r="F157" s="231" t="s">
        <v>226</v>
      </c>
      <c r="G157" s="229"/>
      <c r="H157" s="232">
        <v>-54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137</v>
      </c>
      <c r="AU157" s="238" t="s">
        <v>84</v>
      </c>
      <c r="AV157" s="12" t="s">
        <v>84</v>
      </c>
      <c r="AW157" s="12" t="s">
        <v>35</v>
      </c>
      <c r="AX157" s="12" t="s">
        <v>74</v>
      </c>
      <c r="AY157" s="238" t="s">
        <v>126</v>
      </c>
    </row>
    <row r="158" s="13" customFormat="1">
      <c r="B158" s="239"/>
      <c r="C158" s="240"/>
      <c r="D158" s="215" t="s">
        <v>137</v>
      </c>
      <c r="E158" s="241" t="s">
        <v>28</v>
      </c>
      <c r="F158" s="242" t="s">
        <v>143</v>
      </c>
      <c r="G158" s="240"/>
      <c r="H158" s="243">
        <v>689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137</v>
      </c>
      <c r="AU158" s="249" t="s">
        <v>84</v>
      </c>
      <c r="AV158" s="13" t="s">
        <v>133</v>
      </c>
      <c r="AW158" s="13" t="s">
        <v>35</v>
      </c>
      <c r="AX158" s="13" t="s">
        <v>82</v>
      </c>
      <c r="AY158" s="249" t="s">
        <v>126</v>
      </c>
    </row>
    <row r="159" s="1" customFormat="1" ht="16.5" customHeight="1">
      <c r="B159" s="37"/>
      <c r="C159" s="203" t="s">
        <v>227</v>
      </c>
      <c r="D159" s="203" t="s">
        <v>128</v>
      </c>
      <c r="E159" s="204" t="s">
        <v>228</v>
      </c>
      <c r="F159" s="205" t="s">
        <v>229</v>
      </c>
      <c r="G159" s="206" t="s">
        <v>131</v>
      </c>
      <c r="H159" s="207">
        <v>3445</v>
      </c>
      <c r="I159" s="208"/>
      <c r="J159" s="209">
        <f>ROUND(I159*H159,2)</f>
        <v>0</v>
      </c>
      <c r="K159" s="205" t="s">
        <v>132</v>
      </c>
      <c r="L159" s="42"/>
      <c r="M159" s="210" t="s">
        <v>28</v>
      </c>
      <c r="N159" s="211" t="s">
        <v>45</v>
      </c>
      <c r="O159" s="78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6" t="s">
        <v>133</v>
      </c>
      <c r="AT159" s="16" t="s">
        <v>128</v>
      </c>
      <c r="AU159" s="16" t="s">
        <v>84</v>
      </c>
      <c r="AY159" s="16" t="s">
        <v>126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82</v>
      </c>
      <c r="BK159" s="214">
        <f>ROUND(I159*H159,2)</f>
        <v>0</v>
      </c>
      <c r="BL159" s="16" t="s">
        <v>133</v>
      </c>
      <c r="BM159" s="16" t="s">
        <v>230</v>
      </c>
    </row>
    <row r="160" s="1" customFormat="1">
      <c r="B160" s="37"/>
      <c r="C160" s="38"/>
      <c r="D160" s="215" t="s">
        <v>135</v>
      </c>
      <c r="E160" s="38"/>
      <c r="F160" s="216" t="s">
        <v>231</v>
      </c>
      <c r="G160" s="38"/>
      <c r="H160" s="38"/>
      <c r="I160" s="129"/>
      <c r="J160" s="38"/>
      <c r="K160" s="38"/>
      <c r="L160" s="42"/>
      <c r="M160" s="217"/>
      <c r="N160" s="78"/>
      <c r="O160" s="78"/>
      <c r="P160" s="78"/>
      <c r="Q160" s="78"/>
      <c r="R160" s="78"/>
      <c r="S160" s="78"/>
      <c r="T160" s="79"/>
      <c r="AT160" s="16" t="s">
        <v>135</v>
      </c>
      <c r="AU160" s="16" t="s">
        <v>84</v>
      </c>
    </row>
    <row r="161" s="11" customFormat="1">
      <c r="B161" s="218"/>
      <c r="C161" s="219"/>
      <c r="D161" s="215" t="s">
        <v>137</v>
      </c>
      <c r="E161" s="220" t="s">
        <v>28</v>
      </c>
      <c r="F161" s="221" t="s">
        <v>232</v>
      </c>
      <c r="G161" s="219"/>
      <c r="H161" s="220" t="s">
        <v>28</v>
      </c>
      <c r="I161" s="222"/>
      <c r="J161" s="219"/>
      <c r="K161" s="219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137</v>
      </c>
      <c r="AU161" s="227" t="s">
        <v>84</v>
      </c>
      <c r="AV161" s="11" t="s">
        <v>82</v>
      </c>
      <c r="AW161" s="11" t="s">
        <v>35</v>
      </c>
      <c r="AX161" s="11" t="s">
        <v>74</v>
      </c>
      <c r="AY161" s="227" t="s">
        <v>126</v>
      </c>
    </row>
    <row r="162" s="12" customFormat="1">
      <c r="B162" s="228"/>
      <c r="C162" s="229"/>
      <c r="D162" s="215" t="s">
        <v>137</v>
      </c>
      <c r="E162" s="230" t="s">
        <v>28</v>
      </c>
      <c r="F162" s="231" t="s">
        <v>233</v>
      </c>
      <c r="G162" s="229"/>
      <c r="H162" s="232">
        <v>3445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137</v>
      </c>
      <c r="AU162" s="238" t="s">
        <v>84</v>
      </c>
      <c r="AV162" s="12" t="s">
        <v>84</v>
      </c>
      <c r="AW162" s="12" t="s">
        <v>35</v>
      </c>
      <c r="AX162" s="12" t="s">
        <v>82</v>
      </c>
      <c r="AY162" s="238" t="s">
        <v>126</v>
      </c>
    </row>
    <row r="163" s="1" customFormat="1" ht="16.5" customHeight="1">
      <c r="B163" s="37"/>
      <c r="C163" s="203" t="s">
        <v>234</v>
      </c>
      <c r="D163" s="203" t="s">
        <v>128</v>
      </c>
      <c r="E163" s="204" t="s">
        <v>235</v>
      </c>
      <c r="F163" s="205" t="s">
        <v>236</v>
      </c>
      <c r="G163" s="206" t="s">
        <v>131</v>
      </c>
      <c r="H163" s="207">
        <v>689</v>
      </c>
      <c r="I163" s="208"/>
      <c r="J163" s="209">
        <f>ROUND(I163*H163,2)</f>
        <v>0</v>
      </c>
      <c r="K163" s="205" t="s">
        <v>132</v>
      </c>
      <c r="L163" s="42"/>
      <c r="M163" s="210" t="s">
        <v>28</v>
      </c>
      <c r="N163" s="211" t="s">
        <v>45</v>
      </c>
      <c r="O163" s="78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6" t="s">
        <v>133</v>
      </c>
      <c r="AT163" s="16" t="s">
        <v>128</v>
      </c>
      <c r="AU163" s="16" t="s">
        <v>84</v>
      </c>
      <c r="AY163" s="16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82</v>
      </c>
      <c r="BK163" s="214">
        <f>ROUND(I163*H163,2)</f>
        <v>0</v>
      </c>
      <c r="BL163" s="16" t="s">
        <v>133</v>
      </c>
      <c r="BM163" s="16" t="s">
        <v>237</v>
      </c>
    </row>
    <row r="164" s="1" customFormat="1">
      <c r="B164" s="37"/>
      <c r="C164" s="38"/>
      <c r="D164" s="215" t="s">
        <v>135</v>
      </c>
      <c r="E164" s="38"/>
      <c r="F164" s="216" t="s">
        <v>236</v>
      </c>
      <c r="G164" s="38"/>
      <c r="H164" s="38"/>
      <c r="I164" s="129"/>
      <c r="J164" s="38"/>
      <c r="K164" s="38"/>
      <c r="L164" s="42"/>
      <c r="M164" s="217"/>
      <c r="N164" s="78"/>
      <c r="O164" s="78"/>
      <c r="P164" s="78"/>
      <c r="Q164" s="78"/>
      <c r="R164" s="78"/>
      <c r="S164" s="78"/>
      <c r="T164" s="79"/>
      <c r="AT164" s="16" t="s">
        <v>135</v>
      </c>
      <c r="AU164" s="16" t="s">
        <v>84</v>
      </c>
    </row>
    <row r="165" s="1" customFormat="1" ht="16.5" customHeight="1">
      <c r="B165" s="37"/>
      <c r="C165" s="203" t="s">
        <v>8</v>
      </c>
      <c r="D165" s="203" t="s">
        <v>128</v>
      </c>
      <c r="E165" s="204" t="s">
        <v>238</v>
      </c>
      <c r="F165" s="205" t="s">
        <v>239</v>
      </c>
      <c r="G165" s="206" t="s">
        <v>240</v>
      </c>
      <c r="H165" s="207">
        <v>1171.3</v>
      </c>
      <c r="I165" s="208"/>
      <c r="J165" s="209">
        <f>ROUND(I165*H165,2)</f>
        <v>0</v>
      </c>
      <c r="K165" s="205" t="s">
        <v>132</v>
      </c>
      <c r="L165" s="42"/>
      <c r="M165" s="210" t="s">
        <v>28</v>
      </c>
      <c r="N165" s="211" t="s">
        <v>45</v>
      </c>
      <c r="O165" s="78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16" t="s">
        <v>133</v>
      </c>
      <c r="AT165" s="16" t="s">
        <v>128</v>
      </c>
      <c r="AU165" s="16" t="s">
        <v>84</v>
      </c>
      <c r="AY165" s="16" t="s">
        <v>126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82</v>
      </c>
      <c r="BK165" s="214">
        <f>ROUND(I165*H165,2)</f>
        <v>0</v>
      </c>
      <c r="BL165" s="16" t="s">
        <v>133</v>
      </c>
      <c r="BM165" s="16" t="s">
        <v>241</v>
      </c>
    </row>
    <row r="166" s="1" customFormat="1">
      <c r="B166" s="37"/>
      <c r="C166" s="38"/>
      <c r="D166" s="215" t="s">
        <v>135</v>
      </c>
      <c r="E166" s="38"/>
      <c r="F166" s="216" t="s">
        <v>242</v>
      </c>
      <c r="G166" s="38"/>
      <c r="H166" s="38"/>
      <c r="I166" s="129"/>
      <c r="J166" s="38"/>
      <c r="K166" s="38"/>
      <c r="L166" s="42"/>
      <c r="M166" s="217"/>
      <c r="N166" s="78"/>
      <c r="O166" s="78"/>
      <c r="P166" s="78"/>
      <c r="Q166" s="78"/>
      <c r="R166" s="78"/>
      <c r="S166" s="78"/>
      <c r="T166" s="79"/>
      <c r="AT166" s="16" t="s">
        <v>135</v>
      </c>
      <c r="AU166" s="16" t="s">
        <v>84</v>
      </c>
    </row>
    <row r="167" s="12" customFormat="1">
      <c r="B167" s="228"/>
      <c r="C167" s="229"/>
      <c r="D167" s="215" t="s">
        <v>137</v>
      </c>
      <c r="E167" s="230" t="s">
        <v>28</v>
      </c>
      <c r="F167" s="231" t="s">
        <v>243</v>
      </c>
      <c r="G167" s="229"/>
      <c r="H167" s="232">
        <v>1171.3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137</v>
      </c>
      <c r="AU167" s="238" t="s">
        <v>84</v>
      </c>
      <c r="AV167" s="12" t="s">
        <v>84</v>
      </c>
      <c r="AW167" s="12" t="s">
        <v>35</v>
      </c>
      <c r="AX167" s="12" t="s">
        <v>82</v>
      </c>
      <c r="AY167" s="238" t="s">
        <v>126</v>
      </c>
    </row>
    <row r="168" s="1" customFormat="1" ht="16.5" customHeight="1">
      <c r="B168" s="37"/>
      <c r="C168" s="203" t="s">
        <v>244</v>
      </c>
      <c r="D168" s="203" t="s">
        <v>128</v>
      </c>
      <c r="E168" s="204" t="s">
        <v>245</v>
      </c>
      <c r="F168" s="205" t="s">
        <v>246</v>
      </c>
      <c r="G168" s="206" t="s">
        <v>131</v>
      </c>
      <c r="H168" s="207">
        <v>14</v>
      </c>
      <c r="I168" s="208"/>
      <c r="J168" s="209">
        <f>ROUND(I168*H168,2)</f>
        <v>0</v>
      </c>
      <c r="K168" s="205" t="s">
        <v>132</v>
      </c>
      <c r="L168" s="42"/>
      <c r="M168" s="210" t="s">
        <v>28</v>
      </c>
      <c r="N168" s="211" t="s">
        <v>45</v>
      </c>
      <c r="O168" s="78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6" t="s">
        <v>133</v>
      </c>
      <c r="AT168" s="16" t="s">
        <v>128</v>
      </c>
      <c r="AU168" s="16" t="s">
        <v>84</v>
      </c>
      <c r="AY168" s="16" t="s">
        <v>126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82</v>
      </c>
      <c r="BK168" s="214">
        <f>ROUND(I168*H168,2)</f>
        <v>0</v>
      </c>
      <c r="BL168" s="16" t="s">
        <v>133</v>
      </c>
      <c r="BM168" s="16" t="s">
        <v>247</v>
      </c>
    </row>
    <row r="169" s="1" customFormat="1">
      <c r="B169" s="37"/>
      <c r="C169" s="38"/>
      <c r="D169" s="215" t="s">
        <v>135</v>
      </c>
      <c r="E169" s="38"/>
      <c r="F169" s="216" t="s">
        <v>248</v>
      </c>
      <c r="G169" s="38"/>
      <c r="H169" s="38"/>
      <c r="I169" s="129"/>
      <c r="J169" s="38"/>
      <c r="K169" s="38"/>
      <c r="L169" s="42"/>
      <c r="M169" s="217"/>
      <c r="N169" s="78"/>
      <c r="O169" s="78"/>
      <c r="P169" s="78"/>
      <c r="Q169" s="78"/>
      <c r="R169" s="78"/>
      <c r="S169" s="78"/>
      <c r="T169" s="79"/>
      <c r="AT169" s="16" t="s">
        <v>135</v>
      </c>
      <c r="AU169" s="16" t="s">
        <v>84</v>
      </c>
    </row>
    <row r="170" s="11" customFormat="1">
      <c r="B170" s="218"/>
      <c r="C170" s="219"/>
      <c r="D170" s="215" t="s">
        <v>137</v>
      </c>
      <c r="E170" s="220" t="s">
        <v>28</v>
      </c>
      <c r="F170" s="221" t="s">
        <v>249</v>
      </c>
      <c r="G170" s="219"/>
      <c r="H170" s="220" t="s">
        <v>28</v>
      </c>
      <c r="I170" s="222"/>
      <c r="J170" s="219"/>
      <c r="K170" s="219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137</v>
      </c>
      <c r="AU170" s="227" t="s">
        <v>84</v>
      </c>
      <c r="AV170" s="11" t="s">
        <v>82</v>
      </c>
      <c r="AW170" s="11" t="s">
        <v>35</v>
      </c>
      <c r="AX170" s="11" t="s">
        <v>74</v>
      </c>
      <c r="AY170" s="227" t="s">
        <v>126</v>
      </c>
    </row>
    <row r="171" s="11" customFormat="1">
      <c r="B171" s="218"/>
      <c r="C171" s="219"/>
      <c r="D171" s="215" t="s">
        <v>137</v>
      </c>
      <c r="E171" s="220" t="s">
        <v>28</v>
      </c>
      <c r="F171" s="221" t="s">
        <v>250</v>
      </c>
      <c r="G171" s="219"/>
      <c r="H171" s="220" t="s">
        <v>28</v>
      </c>
      <c r="I171" s="222"/>
      <c r="J171" s="219"/>
      <c r="K171" s="219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137</v>
      </c>
      <c r="AU171" s="227" t="s">
        <v>84</v>
      </c>
      <c r="AV171" s="11" t="s">
        <v>82</v>
      </c>
      <c r="AW171" s="11" t="s">
        <v>35</v>
      </c>
      <c r="AX171" s="11" t="s">
        <v>74</v>
      </c>
      <c r="AY171" s="227" t="s">
        <v>126</v>
      </c>
    </row>
    <row r="172" s="12" customFormat="1">
      <c r="B172" s="228"/>
      <c r="C172" s="229"/>
      <c r="D172" s="215" t="s">
        <v>137</v>
      </c>
      <c r="E172" s="230" t="s">
        <v>28</v>
      </c>
      <c r="F172" s="231" t="s">
        <v>202</v>
      </c>
      <c r="G172" s="229"/>
      <c r="H172" s="232">
        <v>23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137</v>
      </c>
      <c r="AU172" s="238" t="s">
        <v>84</v>
      </c>
      <c r="AV172" s="12" t="s">
        <v>84</v>
      </c>
      <c r="AW172" s="12" t="s">
        <v>35</v>
      </c>
      <c r="AX172" s="12" t="s">
        <v>74</v>
      </c>
      <c r="AY172" s="238" t="s">
        <v>126</v>
      </c>
    </row>
    <row r="173" s="11" customFormat="1">
      <c r="B173" s="218"/>
      <c r="C173" s="219"/>
      <c r="D173" s="215" t="s">
        <v>137</v>
      </c>
      <c r="E173" s="220" t="s">
        <v>28</v>
      </c>
      <c r="F173" s="221" t="s">
        <v>251</v>
      </c>
      <c r="G173" s="219"/>
      <c r="H173" s="220" t="s">
        <v>28</v>
      </c>
      <c r="I173" s="222"/>
      <c r="J173" s="219"/>
      <c r="K173" s="219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137</v>
      </c>
      <c r="AU173" s="227" t="s">
        <v>84</v>
      </c>
      <c r="AV173" s="11" t="s">
        <v>82</v>
      </c>
      <c r="AW173" s="11" t="s">
        <v>35</v>
      </c>
      <c r="AX173" s="11" t="s">
        <v>74</v>
      </c>
      <c r="AY173" s="227" t="s">
        <v>126</v>
      </c>
    </row>
    <row r="174" s="12" customFormat="1">
      <c r="B174" s="228"/>
      <c r="C174" s="229"/>
      <c r="D174" s="215" t="s">
        <v>137</v>
      </c>
      <c r="E174" s="230" t="s">
        <v>28</v>
      </c>
      <c r="F174" s="231" t="s">
        <v>252</v>
      </c>
      <c r="G174" s="229"/>
      <c r="H174" s="232">
        <v>-2.5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137</v>
      </c>
      <c r="AU174" s="238" t="s">
        <v>84</v>
      </c>
      <c r="AV174" s="12" t="s">
        <v>84</v>
      </c>
      <c r="AW174" s="12" t="s">
        <v>35</v>
      </c>
      <c r="AX174" s="12" t="s">
        <v>74</v>
      </c>
      <c r="AY174" s="238" t="s">
        <v>126</v>
      </c>
    </row>
    <row r="175" s="11" customFormat="1">
      <c r="B175" s="218"/>
      <c r="C175" s="219"/>
      <c r="D175" s="215" t="s">
        <v>137</v>
      </c>
      <c r="E175" s="220" t="s">
        <v>28</v>
      </c>
      <c r="F175" s="221" t="s">
        <v>253</v>
      </c>
      <c r="G175" s="219"/>
      <c r="H175" s="220" t="s">
        <v>28</v>
      </c>
      <c r="I175" s="222"/>
      <c r="J175" s="219"/>
      <c r="K175" s="219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137</v>
      </c>
      <c r="AU175" s="227" t="s">
        <v>84</v>
      </c>
      <c r="AV175" s="11" t="s">
        <v>82</v>
      </c>
      <c r="AW175" s="11" t="s">
        <v>35</v>
      </c>
      <c r="AX175" s="11" t="s">
        <v>74</v>
      </c>
      <c r="AY175" s="227" t="s">
        <v>126</v>
      </c>
    </row>
    <row r="176" s="11" customFormat="1">
      <c r="B176" s="218"/>
      <c r="C176" s="219"/>
      <c r="D176" s="215" t="s">
        <v>137</v>
      </c>
      <c r="E176" s="220" t="s">
        <v>28</v>
      </c>
      <c r="F176" s="221" t="s">
        <v>254</v>
      </c>
      <c r="G176" s="219"/>
      <c r="H176" s="220" t="s">
        <v>28</v>
      </c>
      <c r="I176" s="222"/>
      <c r="J176" s="219"/>
      <c r="K176" s="219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137</v>
      </c>
      <c r="AU176" s="227" t="s">
        <v>84</v>
      </c>
      <c r="AV176" s="11" t="s">
        <v>82</v>
      </c>
      <c r="AW176" s="11" t="s">
        <v>35</v>
      </c>
      <c r="AX176" s="11" t="s">
        <v>74</v>
      </c>
      <c r="AY176" s="227" t="s">
        <v>126</v>
      </c>
    </row>
    <row r="177" s="12" customFormat="1">
      <c r="B177" s="228"/>
      <c r="C177" s="229"/>
      <c r="D177" s="215" t="s">
        <v>137</v>
      </c>
      <c r="E177" s="230" t="s">
        <v>28</v>
      </c>
      <c r="F177" s="231" t="s">
        <v>255</v>
      </c>
      <c r="G177" s="229"/>
      <c r="H177" s="232">
        <v>-6.75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137</v>
      </c>
      <c r="AU177" s="238" t="s">
        <v>84</v>
      </c>
      <c r="AV177" s="12" t="s">
        <v>84</v>
      </c>
      <c r="AW177" s="12" t="s">
        <v>35</v>
      </c>
      <c r="AX177" s="12" t="s">
        <v>74</v>
      </c>
      <c r="AY177" s="238" t="s">
        <v>126</v>
      </c>
    </row>
    <row r="178" s="12" customFormat="1">
      <c r="B178" s="228"/>
      <c r="C178" s="229"/>
      <c r="D178" s="215" t="s">
        <v>137</v>
      </c>
      <c r="E178" s="230" t="s">
        <v>28</v>
      </c>
      <c r="F178" s="231" t="s">
        <v>256</v>
      </c>
      <c r="G178" s="229"/>
      <c r="H178" s="232">
        <v>0.25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137</v>
      </c>
      <c r="AU178" s="238" t="s">
        <v>84</v>
      </c>
      <c r="AV178" s="12" t="s">
        <v>84</v>
      </c>
      <c r="AW178" s="12" t="s">
        <v>35</v>
      </c>
      <c r="AX178" s="12" t="s">
        <v>74</v>
      </c>
      <c r="AY178" s="238" t="s">
        <v>126</v>
      </c>
    </row>
    <row r="179" s="13" customFormat="1">
      <c r="B179" s="239"/>
      <c r="C179" s="240"/>
      <c r="D179" s="215" t="s">
        <v>137</v>
      </c>
      <c r="E179" s="241" t="s">
        <v>28</v>
      </c>
      <c r="F179" s="242" t="s">
        <v>143</v>
      </c>
      <c r="G179" s="240"/>
      <c r="H179" s="243">
        <v>14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AT179" s="249" t="s">
        <v>137</v>
      </c>
      <c r="AU179" s="249" t="s">
        <v>84</v>
      </c>
      <c r="AV179" s="13" t="s">
        <v>133</v>
      </c>
      <c r="AW179" s="13" t="s">
        <v>35</v>
      </c>
      <c r="AX179" s="13" t="s">
        <v>82</v>
      </c>
      <c r="AY179" s="249" t="s">
        <v>126</v>
      </c>
    </row>
    <row r="180" s="1" customFormat="1" ht="16.5" customHeight="1">
      <c r="B180" s="37"/>
      <c r="C180" s="203" t="s">
        <v>257</v>
      </c>
      <c r="D180" s="203" t="s">
        <v>128</v>
      </c>
      <c r="E180" s="204" t="s">
        <v>258</v>
      </c>
      <c r="F180" s="205" t="s">
        <v>259</v>
      </c>
      <c r="G180" s="206" t="s">
        <v>131</v>
      </c>
      <c r="H180" s="207">
        <v>6.5</v>
      </c>
      <c r="I180" s="208"/>
      <c r="J180" s="209">
        <f>ROUND(I180*H180,2)</f>
        <v>0</v>
      </c>
      <c r="K180" s="205" t="s">
        <v>132</v>
      </c>
      <c r="L180" s="42"/>
      <c r="M180" s="210" t="s">
        <v>28</v>
      </c>
      <c r="N180" s="211" t="s">
        <v>45</v>
      </c>
      <c r="O180" s="78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6" t="s">
        <v>133</v>
      </c>
      <c r="AT180" s="16" t="s">
        <v>128</v>
      </c>
      <c r="AU180" s="16" t="s">
        <v>84</v>
      </c>
      <c r="AY180" s="16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82</v>
      </c>
      <c r="BK180" s="214">
        <f>ROUND(I180*H180,2)</f>
        <v>0</v>
      </c>
      <c r="BL180" s="16" t="s">
        <v>133</v>
      </c>
      <c r="BM180" s="16" t="s">
        <v>260</v>
      </c>
    </row>
    <row r="181" s="1" customFormat="1">
      <c r="B181" s="37"/>
      <c r="C181" s="38"/>
      <c r="D181" s="215" t="s">
        <v>135</v>
      </c>
      <c r="E181" s="38"/>
      <c r="F181" s="216" t="s">
        <v>261</v>
      </c>
      <c r="G181" s="38"/>
      <c r="H181" s="38"/>
      <c r="I181" s="129"/>
      <c r="J181" s="38"/>
      <c r="K181" s="38"/>
      <c r="L181" s="42"/>
      <c r="M181" s="217"/>
      <c r="N181" s="78"/>
      <c r="O181" s="78"/>
      <c r="P181" s="78"/>
      <c r="Q181" s="78"/>
      <c r="R181" s="78"/>
      <c r="S181" s="78"/>
      <c r="T181" s="79"/>
      <c r="AT181" s="16" t="s">
        <v>135</v>
      </c>
      <c r="AU181" s="16" t="s">
        <v>84</v>
      </c>
    </row>
    <row r="182" s="11" customFormat="1">
      <c r="B182" s="218"/>
      <c r="C182" s="219"/>
      <c r="D182" s="215" t="s">
        <v>137</v>
      </c>
      <c r="E182" s="220" t="s">
        <v>28</v>
      </c>
      <c r="F182" s="221" t="s">
        <v>262</v>
      </c>
      <c r="G182" s="219"/>
      <c r="H182" s="220" t="s">
        <v>28</v>
      </c>
      <c r="I182" s="222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137</v>
      </c>
      <c r="AU182" s="227" t="s">
        <v>84</v>
      </c>
      <c r="AV182" s="11" t="s">
        <v>82</v>
      </c>
      <c r="AW182" s="11" t="s">
        <v>35</v>
      </c>
      <c r="AX182" s="11" t="s">
        <v>74</v>
      </c>
      <c r="AY182" s="227" t="s">
        <v>126</v>
      </c>
    </row>
    <row r="183" s="11" customFormat="1">
      <c r="B183" s="218"/>
      <c r="C183" s="219"/>
      <c r="D183" s="215" t="s">
        <v>137</v>
      </c>
      <c r="E183" s="220" t="s">
        <v>28</v>
      </c>
      <c r="F183" s="221" t="s">
        <v>263</v>
      </c>
      <c r="G183" s="219"/>
      <c r="H183" s="220" t="s">
        <v>28</v>
      </c>
      <c r="I183" s="222"/>
      <c r="J183" s="219"/>
      <c r="K183" s="219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137</v>
      </c>
      <c r="AU183" s="227" t="s">
        <v>84</v>
      </c>
      <c r="AV183" s="11" t="s">
        <v>82</v>
      </c>
      <c r="AW183" s="11" t="s">
        <v>35</v>
      </c>
      <c r="AX183" s="11" t="s">
        <v>74</v>
      </c>
      <c r="AY183" s="227" t="s">
        <v>126</v>
      </c>
    </row>
    <row r="184" s="12" customFormat="1">
      <c r="B184" s="228"/>
      <c r="C184" s="229"/>
      <c r="D184" s="215" t="s">
        <v>137</v>
      </c>
      <c r="E184" s="230" t="s">
        <v>28</v>
      </c>
      <c r="F184" s="231" t="s">
        <v>264</v>
      </c>
      <c r="G184" s="229"/>
      <c r="H184" s="232">
        <v>6.75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137</v>
      </c>
      <c r="AU184" s="238" t="s">
        <v>84</v>
      </c>
      <c r="AV184" s="12" t="s">
        <v>84</v>
      </c>
      <c r="AW184" s="12" t="s">
        <v>35</v>
      </c>
      <c r="AX184" s="12" t="s">
        <v>74</v>
      </c>
      <c r="AY184" s="238" t="s">
        <v>126</v>
      </c>
    </row>
    <row r="185" s="14" customFormat="1">
      <c r="B185" s="250"/>
      <c r="C185" s="251"/>
      <c r="D185" s="215" t="s">
        <v>137</v>
      </c>
      <c r="E185" s="252" t="s">
        <v>28</v>
      </c>
      <c r="F185" s="253" t="s">
        <v>265</v>
      </c>
      <c r="G185" s="251"/>
      <c r="H185" s="254">
        <v>6.75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137</v>
      </c>
      <c r="AU185" s="260" t="s">
        <v>84</v>
      </c>
      <c r="AV185" s="14" t="s">
        <v>150</v>
      </c>
      <c r="AW185" s="14" t="s">
        <v>35</v>
      </c>
      <c r="AX185" s="14" t="s">
        <v>74</v>
      </c>
      <c r="AY185" s="260" t="s">
        <v>126</v>
      </c>
    </row>
    <row r="186" s="11" customFormat="1">
      <c r="B186" s="218"/>
      <c r="C186" s="219"/>
      <c r="D186" s="215" t="s">
        <v>137</v>
      </c>
      <c r="E186" s="220" t="s">
        <v>28</v>
      </c>
      <c r="F186" s="221" t="s">
        <v>266</v>
      </c>
      <c r="G186" s="219"/>
      <c r="H186" s="220" t="s">
        <v>28</v>
      </c>
      <c r="I186" s="222"/>
      <c r="J186" s="219"/>
      <c r="K186" s="219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137</v>
      </c>
      <c r="AU186" s="227" t="s">
        <v>84</v>
      </c>
      <c r="AV186" s="11" t="s">
        <v>82</v>
      </c>
      <c r="AW186" s="11" t="s">
        <v>35</v>
      </c>
      <c r="AX186" s="11" t="s">
        <v>74</v>
      </c>
      <c r="AY186" s="227" t="s">
        <v>126</v>
      </c>
    </row>
    <row r="187" s="12" customFormat="1">
      <c r="B187" s="228"/>
      <c r="C187" s="229"/>
      <c r="D187" s="215" t="s">
        <v>137</v>
      </c>
      <c r="E187" s="230" t="s">
        <v>28</v>
      </c>
      <c r="F187" s="231" t="s">
        <v>267</v>
      </c>
      <c r="G187" s="229"/>
      <c r="H187" s="232">
        <v>-0.30099999999999999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137</v>
      </c>
      <c r="AU187" s="238" t="s">
        <v>84</v>
      </c>
      <c r="AV187" s="12" t="s">
        <v>84</v>
      </c>
      <c r="AW187" s="12" t="s">
        <v>35</v>
      </c>
      <c r="AX187" s="12" t="s">
        <v>74</v>
      </c>
      <c r="AY187" s="238" t="s">
        <v>126</v>
      </c>
    </row>
    <row r="188" s="12" customFormat="1">
      <c r="B188" s="228"/>
      <c r="C188" s="229"/>
      <c r="D188" s="215" t="s">
        <v>137</v>
      </c>
      <c r="E188" s="230" t="s">
        <v>28</v>
      </c>
      <c r="F188" s="231" t="s">
        <v>268</v>
      </c>
      <c r="G188" s="229"/>
      <c r="H188" s="232">
        <v>0.050999999999999997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137</v>
      </c>
      <c r="AU188" s="238" t="s">
        <v>84</v>
      </c>
      <c r="AV188" s="12" t="s">
        <v>84</v>
      </c>
      <c r="AW188" s="12" t="s">
        <v>35</v>
      </c>
      <c r="AX188" s="12" t="s">
        <v>74</v>
      </c>
      <c r="AY188" s="238" t="s">
        <v>126</v>
      </c>
    </row>
    <row r="189" s="13" customFormat="1">
      <c r="B189" s="239"/>
      <c r="C189" s="240"/>
      <c r="D189" s="215" t="s">
        <v>137</v>
      </c>
      <c r="E189" s="241" t="s">
        <v>28</v>
      </c>
      <c r="F189" s="242" t="s">
        <v>143</v>
      </c>
      <c r="G189" s="240"/>
      <c r="H189" s="243">
        <v>6.5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137</v>
      </c>
      <c r="AU189" s="249" t="s">
        <v>84</v>
      </c>
      <c r="AV189" s="13" t="s">
        <v>133</v>
      </c>
      <c r="AW189" s="13" t="s">
        <v>35</v>
      </c>
      <c r="AX189" s="13" t="s">
        <v>82</v>
      </c>
      <c r="AY189" s="249" t="s">
        <v>126</v>
      </c>
    </row>
    <row r="190" s="1" customFormat="1" ht="16.5" customHeight="1">
      <c r="B190" s="37"/>
      <c r="C190" s="261" t="s">
        <v>269</v>
      </c>
      <c r="D190" s="261" t="s">
        <v>270</v>
      </c>
      <c r="E190" s="262" t="s">
        <v>271</v>
      </c>
      <c r="F190" s="263" t="s">
        <v>272</v>
      </c>
      <c r="G190" s="264" t="s">
        <v>240</v>
      </c>
      <c r="H190" s="265">
        <v>12.987</v>
      </c>
      <c r="I190" s="266"/>
      <c r="J190" s="267">
        <f>ROUND(I190*H190,2)</f>
        <v>0</v>
      </c>
      <c r="K190" s="263" t="s">
        <v>132</v>
      </c>
      <c r="L190" s="268"/>
      <c r="M190" s="269" t="s">
        <v>28</v>
      </c>
      <c r="N190" s="270" t="s">
        <v>45</v>
      </c>
      <c r="O190" s="78"/>
      <c r="P190" s="212">
        <f>O190*H190</f>
        <v>0</v>
      </c>
      <c r="Q190" s="212">
        <v>1</v>
      </c>
      <c r="R190" s="212">
        <f>Q190*H190</f>
        <v>12.987</v>
      </c>
      <c r="S190" s="212">
        <v>0</v>
      </c>
      <c r="T190" s="213">
        <f>S190*H190</f>
        <v>0</v>
      </c>
      <c r="AR190" s="16" t="s">
        <v>183</v>
      </c>
      <c r="AT190" s="16" t="s">
        <v>270</v>
      </c>
      <c r="AU190" s="16" t="s">
        <v>84</v>
      </c>
      <c r="AY190" s="16" t="s">
        <v>126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82</v>
      </c>
      <c r="BK190" s="214">
        <f>ROUND(I190*H190,2)</f>
        <v>0</v>
      </c>
      <c r="BL190" s="16" t="s">
        <v>133</v>
      </c>
      <c r="BM190" s="16" t="s">
        <v>273</v>
      </c>
    </row>
    <row r="191" s="1" customFormat="1">
      <c r="B191" s="37"/>
      <c r="C191" s="38"/>
      <c r="D191" s="215" t="s">
        <v>135</v>
      </c>
      <c r="E191" s="38"/>
      <c r="F191" s="216" t="s">
        <v>272</v>
      </c>
      <c r="G191" s="38"/>
      <c r="H191" s="38"/>
      <c r="I191" s="129"/>
      <c r="J191" s="38"/>
      <c r="K191" s="38"/>
      <c r="L191" s="42"/>
      <c r="M191" s="217"/>
      <c r="N191" s="78"/>
      <c r="O191" s="78"/>
      <c r="P191" s="78"/>
      <c r="Q191" s="78"/>
      <c r="R191" s="78"/>
      <c r="S191" s="78"/>
      <c r="T191" s="79"/>
      <c r="AT191" s="16" t="s">
        <v>135</v>
      </c>
      <c r="AU191" s="16" t="s">
        <v>84</v>
      </c>
    </row>
    <row r="192" s="11" customFormat="1">
      <c r="B192" s="218"/>
      <c r="C192" s="219"/>
      <c r="D192" s="215" t="s">
        <v>137</v>
      </c>
      <c r="E192" s="220" t="s">
        <v>28</v>
      </c>
      <c r="F192" s="221" t="s">
        <v>274</v>
      </c>
      <c r="G192" s="219"/>
      <c r="H192" s="220" t="s">
        <v>28</v>
      </c>
      <c r="I192" s="222"/>
      <c r="J192" s="219"/>
      <c r="K192" s="219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137</v>
      </c>
      <c r="AU192" s="227" t="s">
        <v>84</v>
      </c>
      <c r="AV192" s="11" t="s">
        <v>82</v>
      </c>
      <c r="AW192" s="11" t="s">
        <v>35</v>
      </c>
      <c r="AX192" s="11" t="s">
        <v>74</v>
      </c>
      <c r="AY192" s="227" t="s">
        <v>126</v>
      </c>
    </row>
    <row r="193" s="11" customFormat="1">
      <c r="B193" s="218"/>
      <c r="C193" s="219"/>
      <c r="D193" s="215" t="s">
        <v>137</v>
      </c>
      <c r="E193" s="220" t="s">
        <v>28</v>
      </c>
      <c r="F193" s="221" t="s">
        <v>275</v>
      </c>
      <c r="G193" s="219"/>
      <c r="H193" s="220" t="s">
        <v>28</v>
      </c>
      <c r="I193" s="222"/>
      <c r="J193" s="219"/>
      <c r="K193" s="219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137</v>
      </c>
      <c r="AU193" s="227" t="s">
        <v>84</v>
      </c>
      <c r="AV193" s="11" t="s">
        <v>82</v>
      </c>
      <c r="AW193" s="11" t="s">
        <v>35</v>
      </c>
      <c r="AX193" s="11" t="s">
        <v>74</v>
      </c>
      <c r="AY193" s="227" t="s">
        <v>126</v>
      </c>
    </row>
    <row r="194" s="12" customFormat="1">
      <c r="B194" s="228"/>
      <c r="C194" s="229"/>
      <c r="D194" s="215" t="s">
        <v>137</v>
      </c>
      <c r="E194" s="230" t="s">
        <v>28</v>
      </c>
      <c r="F194" s="231" t="s">
        <v>276</v>
      </c>
      <c r="G194" s="229"/>
      <c r="H194" s="232">
        <v>12.987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137</v>
      </c>
      <c r="AU194" s="238" t="s">
        <v>84</v>
      </c>
      <c r="AV194" s="12" t="s">
        <v>84</v>
      </c>
      <c r="AW194" s="12" t="s">
        <v>35</v>
      </c>
      <c r="AX194" s="12" t="s">
        <v>82</v>
      </c>
      <c r="AY194" s="238" t="s">
        <v>126</v>
      </c>
    </row>
    <row r="195" s="1" customFormat="1" ht="16.5" customHeight="1">
      <c r="B195" s="37"/>
      <c r="C195" s="203" t="s">
        <v>277</v>
      </c>
      <c r="D195" s="203" t="s">
        <v>128</v>
      </c>
      <c r="E195" s="204" t="s">
        <v>278</v>
      </c>
      <c r="F195" s="205" t="s">
        <v>279</v>
      </c>
      <c r="G195" s="206" t="s">
        <v>186</v>
      </c>
      <c r="H195" s="207">
        <v>510</v>
      </c>
      <c r="I195" s="208"/>
      <c r="J195" s="209">
        <f>ROUND(I195*H195,2)</f>
        <v>0</v>
      </c>
      <c r="K195" s="205" t="s">
        <v>132</v>
      </c>
      <c r="L195" s="42"/>
      <c r="M195" s="210" t="s">
        <v>28</v>
      </c>
      <c r="N195" s="211" t="s">
        <v>45</v>
      </c>
      <c r="O195" s="78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6" t="s">
        <v>133</v>
      </c>
      <c r="AT195" s="16" t="s">
        <v>128</v>
      </c>
      <c r="AU195" s="16" t="s">
        <v>84</v>
      </c>
      <c r="AY195" s="16" t="s">
        <v>126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82</v>
      </c>
      <c r="BK195" s="214">
        <f>ROUND(I195*H195,2)</f>
        <v>0</v>
      </c>
      <c r="BL195" s="16" t="s">
        <v>133</v>
      </c>
      <c r="BM195" s="16" t="s">
        <v>280</v>
      </c>
    </row>
    <row r="196" s="1" customFormat="1">
      <c r="B196" s="37"/>
      <c r="C196" s="38"/>
      <c r="D196" s="215" t="s">
        <v>135</v>
      </c>
      <c r="E196" s="38"/>
      <c r="F196" s="216" t="s">
        <v>281</v>
      </c>
      <c r="G196" s="38"/>
      <c r="H196" s="38"/>
      <c r="I196" s="129"/>
      <c r="J196" s="38"/>
      <c r="K196" s="38"/>
      <c r="L196" s="42"/>
      <c r="M196" s="217"/>
      <c r="N196" s="78"/>
      <c r="O196" s="78"/>
      <c r="P196" s="78"/>
      <c r="Q196" s="78"/>
      <c r="R196" s="78"/>
      <c r="S196" s="78"/>
      <c r="T196" s="79"/>
      <c r="AT196" s="16" t="s">
        <v>135</v>
      </c>
      <c r="AU196" s="16" t="s">
        <v>84</v>
      </c>
    </row>
    <row r="197" s="11" customFormat="1">
      <c r="B197" s="218"/>
      <c r="C197" s="219"/>
      <c r="D197" s="215" t="s">
        <v>137</v>
      </c>
      <c r="E197" s="220" t="s">
        <v>28</v>
      </c>
      <c r="F197" s="221" t="s">
        <v>282</v>
      </c>
      <c r="G197" s="219"/>
      <c r="H197" s="220" t="s">
        <v>28</v>
      </c>
      <c r="I197" s="222"/>
      <c r="J197" s="219"/>
      <c r="K197" s="219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137</v>
      </c>
      <c r="AU197" s="227" t="s">
        <v>84</v>
      </c>
      <c r="AV197" s="11" t="s">
        <v>82</v>
      </c>
      <c r="AW197" s="11" t="s">
        <v>35</v>
      </c>
      <c r="AX197" s="11" t="s">
        <v>74</v>
      </c>
      <c r="AY197" s="227" t="s">
        <v>126</v>
      </c>
    </row>
    <row r="198" s="12" customFormat="1">
      <c r="B198" s="228"/>
      <c r="C198" s="229"/>
      <c r="D198" s="215" t="s">
        <v>137</v>
      </c>
      <c r="E198" s="230" t="s">
        <v>28</v>
      </c>
      <c r="F198" s="231" t="s">
        <v>283</v>
      </c>
      <c r="G198" s="229"/>
      <c r="H198" s="232">
        <v>510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137</v>
      </c>
      <c r="AU198" s="238" t="s">
        <v>84</v>
      </c>
      <c r="AV198" s="12" t="s">
        <v>84</v>
      </c>
      <c r="AW198" s="12" t="s">
        <v>35</v>
      </c>
      <c r="AX198" s="12" t="s">
        <v>82</v>
      </c>
      <c r="AY198" s="238" t="s">
        <v>126</v>
      </c>
    </row>
    <row r="199" s="1" customFormat="1" ht="16.5" customHeight="1">
      <c r="B199" s="37"/>
      <c r="C199" s="261" t="s">
        <v>284</v>
      </c>
      <c r="D199" s="261" t="s">
        <v>270</v>
      </c>
      <c r="E199" s="262" t="s">
        <v>285</v>
      </c>
      <c r="F199" s="263" t="s">
        <v>286</v>
      </c>
      <c r="G199" s="264" t="s">
        <v>240</v>
      </c>
      <c r="H199" s="265">
        <v>77.265000000000001</v>
      </c>
      <c r="I199" s="266"/>
      <c r="J199" s="267">
        <f>ROUND(I199*H199,2)</f>
        <v>0</v>
      </c>
      <c r="K199" s="263" t="s">
        <v>132</v>
      </c>
      <c r="L199" s="268"/>
      <c r="M199" s="269" t="s">
        <v>28</v>
      </c>
      <c r="N199" s="270" t="s">
        <v>45</v>
      </c>
      <c r="O199" s="78"/>
      <c r="P199" s="212">
        <f>O199*H199</f>
        <v>0</v>
      </c>
      <c r="Q199" s="212">
        <v>1</v>
      </c>
      <c r="R199" s="212">
        <f>Q199*H199</f>
        <v>77.265000000000001</v>
      </c>
      <c r="S199" s="212">
        <v>0</v>
      </c>
      <c r="T199" s="213">
        <f>S199*H199</f>
        <v>0</v>
      </c>
      <c r="AR199" s="16" t="s">
        <v>183</v>
      </c>
      <c r="AT199" s="16" t="s">
        <v>270</v>
      </c>
      <c r="AU199" s="16" t="s">
        <v>84</v>
      </c>
      <c r="AY199" s="16" t="s">
        <v>126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82</v>
      </c>
      <c r="BK199" s="214">
        <f>ROUND(I199*H199,2)</f>
        <v>0</v>
      </c>
      <c r="BL199" s="16" t="s">
        <v>133</v>
      </c>
      <c r="BM199" s="16" t="s">
        <v>287</v>
      </c>
    </row>
    <row r="200" s="1" customFormat="1">
      <c r="B200" s="37"/>
      <c r="C200" s="38"/>
      <c r="D200" s="215" t="s">
        <v>135</v>
      </c>
      <c r="E200" s="38"/>
      <c r="F200" s="216" t="s">
        <v>286</v>
      </c>
      <c r="G200" s="38"/>
      <c r="H200" s="38"/>
      <c r="I200" s="129"/>
      <c r="J200" s="38"/>
      <c r="K200" s="38"/>
      <c r="L200" s="42"/>
      <c r="M200" s="217"/>
      <c r="N200" s="78"/>
      <c r="O200" s="78"/>
      <c r="P200" s="78"/>
      <c r="Q200" s="78"/>
      <c r="R200" s="78"/>
      <c r="S200" s="78"/>
      <c r="T200" s="79"/>
      <c r="AT200" s="16" t="s">
        <v>135</v>
      </c>
      <c r="AU200" s="16" t="s">
        <v>84</v>
      </c>
    </row>
    <row r="201" s="11" customFormat="1">
      <c r="B201" s="218"/>
      <c r="C201" s="219"/>
      <c r="D201" s="215" t="s">
        <v>137</v>
      </c>
      <c r="E201" s="220" t="s">
        <v>28</v>
      </c>
      <c r="F201" s="221" t="s">
        <v>288</v>
      </c>
      <c r="G201" s="219"/>
      <c r="H201" s="220" t="s">
        <v>28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137</v>
      </c>
      <c r="AU201" s="227" t="s">
        <v>84</v>
      </c>
      <c r="AV201" s="11" t="s">
        <v>82</v>
      </c>
      <c r="AW201" s="11" t="s">
        <v>35</v>
      </c>
      <c r="AX201" s="11" t="s">
        <v>74</v>
      </c>
      <c r="AY201" s="227" t="s">
        <v>126</v>
      </c>
    </row>
    <row r="202" s="11" customFormat="1">
      <c r="B202" s="218"/>
      <c r="C202" s="219"/>
      <c r="D202" s="215" t="s">
        <v>137</v>
      </c>
      <c r="E202" s="220" t="s">
        <v>28</v>
      </c>
      <c r="F202" s="221" t="s">
        <v>289</v>
      </c>
      <c r="G202" s="219"/>
      <c r="H202" s="220" t="s">
        <v>28</v>
      </c>
      <c r="I202" s="222"/>
      <c r="J202" s="219"/>
      <c r="K202" s="219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137</v>
      </c>
      <c r="AU202" s="227" t="s">
        <v>84</v>
      </c>
      <c r="AV202" s="11" t="s">
        <v>82</v>
      </c>
      <c r="AW202" s="11" t="s">
        <v>35</v>
      </c>
      <c r="AX202" s="11" t="s">
        <v>74</v>
      </c>
      <c r="AY202" s="227" t="s">
        <v>126</v>
      </c>
    </row>
    <row r="203" s="12" customFormat="1">
      <c r="B203" s="228"/>
      <c r="C203" s="229"/>
      <c r="D203" s="215" t="s">
        <v>137</v>
      </c>
      <c r="E203" s="230" t="s">
        <v>28</v>
      </c>
      <c r="F203" s="231" t="s">
        <v>290</v>
      </c>
      <c r="G203" s="229"/>
      <c r="H203" s="232">
        <v>77.265000000000001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137</v>
      </c>
      <c r="AU203" s="238" t="s">
        <v>84</v>
      </c>
      <c r="AV203" s="12" t="s">
        <v>84</v>
      </c>
      <c r="AW203" s="12" t="s">
        <v>35</v>
      </c>
      <c r="AX203" s="12" t="s">
        <v>82</v>
      </c>
      <c r="AY203" s="238" t="s">
        <v>126</v>
      </c>
    </row>
    <row r="204" s="1" customFormat="1" ht="16.5" customHeight="1">
      <c r="B204" s="37"/>
      <c r="C204" s="203" t="s">
        <v>7</v>
      </c>
      <c r="D204" s="203" t="s">
        <v>128</v>
      </c>
      <c r="E204" s="204" t="s">
        <v>291</v>
      </c>
      <c r="F204" s="205" t="s">
        <v>292</v>
      </c>
      <c r="G204" s="206" t="s">
        <v>186</v>
      </c>
      <c r="H204" s="207">
        <v>510</v>
      </c>
      <c r="I204" s="208"/>
      <c r="J204" s="209">
        <f>ROUND(I204*H204,2)</f>
        <v>0</v>
      </c>
      <c r="K204" s="205" t="s">
        <v>132</v>
      </c>
      <c r="L204" s="42"/>
      <c r="M204" s="210" t="s">
        <v>28</v>
      </c>
      <c r="N204" s="211" t="s">
        <v>45</v>
      </c>
      <c r="O204" s="78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AR204" s="16" t="s">
        <v>133</v>
      </c>
      <c r="AT204" s="16" t="s">
        <v>128</v>
      </c>
      <c r="AU204" s="16" t="s">
        <v>84</v>
      </c>
      <c r="AY204" s="16" t="s">
        <v>126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82</v>
      </c>
      <c r="BK204" s="214">
        <f>ROUND(I204*H204,2)</f>
        <v>0</v>
      </c>
      <c r="BL204" s="16" t="s">
        <v>133</v>
      </c>
      <c r="BM204" s="16" t="s">
        <v>293</v>
      </c>
    </row>
    <row r="205" s="1" customFormat="1">
      <c r="B205" s="37"/>
      <c r="C205" s="38"/>
      <c r="D205" s="215" t="s">
        <v>135</v>
      </c>
      <c r="E205" s="38"/>
      <c r="F205" s="216" t="s">
        <v>294</v>
      </c>
      <c r="G205" s="38"/>
      <c r="H205" s="38"/>
      <c r="I205" s="129"/>
      <c r="J205" s="38"/>
      <c r="K205" s="38"/>
      <c r="L205" s="42"/>
      <c r="M205" s="217"/>
      <c r="N205" s="78"/>
      <c r="O205" s="78"/>
      <c r="P205" s="78"/>
      <c r="Q205" s="78"/>
      <c r="R205" s="78"/>
      <c r="S205" s="78"/>
      <c r="T205" s="79"/>
      <c r="AT205" s="16" t="s">
        <v>135</v>
      </c>
      <c r="AU205" s="16" t="s">
        <v>84</v>
      </c>
    </row>
    <row r="206" s="11" customFormat="1">
      <c r="B206" s="218"/>
      <c r="C206" s="219"/>
      <c r="D206" s="215" t="s">
        <v>137</v>
      </c>
      <c r="E206" s="220" t="s">
        <v>28</v>
      </c>
      <c r="F206" s="221" t="s">
        <v>295</v>
      </c>
      <c r="G206" s="219"/>
      <c r="H206" s="220" t="s">
        <v>28</v>
      </c>
      <c r="I206" s="222"/>
      <c r="J206" s="219"/>
      <c r="K206" s="219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137</v>
      </c>
      <c r="AU206" s="227" t="s">
        <v>84</v>
      </c>
      <c r="AV206" s="11" t="s">
        <v>82</v>
      </c>
      <c r="AW206" s="11" t="s">
        <v>35</v>
      </c>
      <c r="AX206" s="11" t="s">
        <v>74</v>
      </c>
      <c r="AY206" s="227" t="s">
        <v>126</v>
      </c>
    </row>
    <row r="207" s="12" customFormat="1">
      <c r="B207" s="228"/>
      <c r="C207" s="229"/>
      <c r="D207" s="215" t="s">
        <v>137</v>
      </c>
      <c r="E207" s="230" t="s">
        <v>28</v>
      </c>
      <c r="F207" s="231" t="s">
        <v>283</v>
      </c>
      <c r="G207" s="229"/>
      <c r="H207" s="232">
        <v>510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137</v>
      </c>
      <c r="AU207" s="238" t="s">
        <v>84</v>
      </c>
      <c r="AV207" s="12" t="s">
        <v>84</v>
      </c>
      <c r="AW207" s="12" t="s">
        <v>35</v>
      </c>
      <c r="AX207" s="12" t="s">
        <v>82</v>
      </c>
      <c r="AY207" s="238" t="s">
        <v>126</v>
      </c>
    </row>
    <row r="208" s="1" customFormat="1" ht="16.5" customHeight="1">
      <c r="B208" s="37"/>
      <c r="C208" s="261" t="s">
        <v>296</v>
      </c>
      <c r="D208" s="261" t="s">
        <v>270</v>
      </c>
      <c r="E208" s="262" t="s">
        <v>297</v>
      </c>
      <c r="F208" s="263" t="s">
        <v>298</v>
      </c>
      <c r="G208" s="264" t="s">
        <v>299</v>
      </c>
      <c r="H208" s="265">
        <v>7.8799999999999999</v>
      </c>
      <c r="I208" s="266"/>
      <c r="J208" s="267">
        <f>ROUND(I208*H208,2)</f>
        <v>0</v>
      </c>
      <c r="K208" s="263" t="s">
        <v>132</v>
      </c>
      <c r="L208" s="268"/>
      <c r="M208" s="269" t="s">
        <v>28</v>
      </c>
      <c r="N208" s="270" t="s">
        <v>45</v>
      </c>
      <c r="O208" s="78"/>
      <c r="P208" s="212">
        <f>O208*H208</f>
        <v>0</v>
      </c>
      <c r="Q208" s="212">
        <v>0.001</v>
      </c>
      <c r="R208" s="212">
        <f>Q208*H208</f>
        <v>0.0078799999999999999</v>
      </c>
      <c r="S208" s="212">
        <v>0</v>
      </c>
      <c r="T208" s="213">
        <f>S208*H208</f>
        <v>0</v>
      </c>
      <c r="AR208" s="16" t="s">
        <v>183</v>
      </c>
      <c r="AT208" s="16" t="s">
        <v>270</v>
      </c>
      <c r="AU208" s="16" t="s">
        <v>84</v>
      </c>
      <c r="AY208" s="16" t="s">
        <v>126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82</v>
      </c>
      <c r="BK208" s="214">
        <f>ROUND(I208*H208,2)</f>
        <v>0</v>
      </c>
      <c r="BL208" s="16" t="s">
        <v>133</v>
      </c>
      <c r="BM208" s="16" t="s">
        <v>300</v>
      </c>
    </row>
    <row r="209" s="1" customFormat="1">
      <c r="B209" s="37"/>
      <c r="C209" s="38"/>
      <c r="D209" s="215" t="s">
        <v>135</v>
      </c>
      <c r="E209" s="38"/>
      <c r="F209" s="216" t="s">
        <v>298</v>
      </c>
      <c r="G209" s="38"/>
      <c r="H209" s="38"/>
      <c r="I209" s="129"/>
      <c r="J209" s="38"/>
      <c r="K209" s="38"/>
      <c r="L209" s="42"/>
      <c r="M209" s="217"/>
      <c r="N209" s="78"/>
      <c r="O209" s="78"/>
      <c r="P209" s="78"/>
      <c r="Q209" s="78"/>
      <c r="R209" s="78"/>
      <c r="S209" s="78"/>
      <c r="T209" s="79"/>
      <c r="AT209" s="16" t="s">
        <v>135</v>
      </c>
      <c r="AU209" s="16" t="s">
        <v>84</v>
      </c>
    </row>
    <row r="210" s="11" customFormat="1">
      <c r="B210" s="218"/>
      <c r="C210" s="219"/>
      <c r="D210" s="215" t="s">
        <v>137</v>
      </c>
      <c r="E210" s="220" t="s">
        <v>28</v>
      </c>
      <c r="F210" s="221" t="s">
        <v>301</v>
      </c>
      <c r="G210" s="219"/>
      <c r="H210" s="220" t="s">
        <v>28</v>
      </c>
      <c r="I210" s="222"/>
      <c r="J210" s="219"/>
      <c r="K210" s="219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137</v>
      </c>
      <c r="AU210" s="227" t="s">
        <v>84</v>
      </c>
      <c r="AV210" s="11" t="s">
        <v>82</v>
      </c>
      <c r="AW210" s="11" t="s">
        <v>35</v>
      </c>
      <c r="AX210" s="11" t="s">
        <v>74</v>
      </c>
      <c r="AY210" s="227" t="s">
        <v>126</v>
      </c>
    </row>
    <row r="211" s="11" customFormat="1">
      <c r="B211" s="218"/>
      <c r="C211" s="219"/>
      <c r="D211" s="215" t="s">
        <v>137</v>
      </c>
      <c r="E211" s="220" t="s">
        <v>28</v>
      </c>
      <c r="F211" s="221" t="s">
        <v>302</v>
      </c>
      <c r="G211" s="219"/>
      <c r="H211" s="220" t="s">
        <v>28</v>
      </c>
      <c r="I211" s="222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137</v>
      </c>
      <c r="AU211" s="227" t="s">
        <v>84</v>
      </c>
      <c r="AV211" s="11" t="s">
        <v>82</v>
      </c>
      <c r="AW211" s="11" t="s">
        <v>35</v>
      </c>
      <c r="AX211" s="11" t="s">
        <v>74</v>
      </c>
      <c r="AY211" s="227" t="s">
        <v>126</v>
      </c>
    </row>
    <row r="212" s="12" customFormat="1">
      <c r="B212" s="228"/>
      <c r="C212" s="229"/>
      <c r="D212" s="215" t="s">
        <v>137</v>
      </c>
      <c r="E212" s="230" t="s">
        <v>28</v>
      </c>
      <c r="F212" s="231" t="s">
        <v>303</v>
      </c>
      <c r="G212" s="229"/>
      <c r="H212" s="232">
        <v>7.8799999999999999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137</v>
      </c>
      <c r="AU212" s="238" t="s">
        <v>84</v>
      </c>
      <c r="AV212" s="12" t="s">
        <v>84</v>
      </c>
      <c r="AW212" s="12" t="s">
        <v>35</v>
      </c>
      <c r="AX212" s="12" t="s">
        <v>82</v>
      </c>
      <c r="AY212" s="238" t="s">
        <v>126</v>
      </c>
    </row>
    <row r="213" s="1" customFormat="1" ht="16.5" customHeight="1">
      <c r="B213" s="37"/>
      <c r="C213" s="203" t="s">
        <v>304</v>
      </c>
      <c r="D213" s="203" t="s">
        <v>128</v>
      </c>
      <c r="E213" s="204" t="s">
        <v>305</v>
      </c>
      <c r="F213" s="205" t="s">
        <v>306</v>
      </c>
      <c r="G213" s="206" t="s">
        <v>131</v>
      </c>
      <c r="H213" s="207">
        <v>5.0999999999999996</v>
      </c>
      <c r="I213" s="208"/>
      <c r="J213" s="209">
        <f>ROUND(I213*H213,2)</f>
        <v>0</v>
      </c>
      <c r="K213" s="205" t="s">
        <v>132</v>
      </c>
      <c r="L213" s="42"/>
      <c r="M213" s="210" t="s">
        <v>28</v>
      </c>
      <c r="N213" s="211" t="s">
        <v>45</v>
      </c>
      <c r="O213" s="78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6" t="s">
        <v>133</v>
      </c>
      <c r="AT213" s="16" t="s">
        <v>128</v>
      </c>
      <c r="AU213" s="16" t="s">
        <v>84</v>
      </c>
      <c r="AY213" s="16" t="s">
        <v>126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82</v>
      </c>
      <c r="BK213" s="214">
        <f>ROUND(I213*H213,2)</f>
        <v>0</v>
      </c>
      <c r="BL213" s="16" t="s">
        <v>133</v>
      </c>
      <c r="BM213" s="16" t="s">
        <v>307</v>
      </c>
    </row>
    <row r="214" s="1" customFormat="1">
      <c r="B214" s="37"/>
      <c r="C214" s="38"/>
      <c r="D214" s="215" t="s">
        <v>135</v>
      </c>
      <c r="E214" s="38"/>
      <c r="F214" s="216" t="s">
        <v>308</v>
      </c>
      <c r="G214" s="38"/>
      <c r="H214" s="38"/>
      <c r="I214" s="129"/>
      <c r="J214" s="38"/>
      <c r="K214" s="38"/>
      <c r="L214" s="42"/>
      <c r="M214" s="217"/>
      <c r="N214" s="78"/>
      <c r="O214" s="78"/>
      <c r="P214" s="78"/>
      <c r="Q214" s="78"/>
      <c r="R214" s="78"/>
      <c r="S214" s="78"/>
      <c r="T214" s="79"/>
      <c r="AT214" s="16" t="s">
        <v>135</v>
      </c>
      <c r="AU214" s="16" t="s">
        <v>84</v>
      </c>
    </row>
    <row r="215" s="11" customFormat="1">
      <c r="B215" s="218"/>
      <c r="C215" s="219"/>
      <c r="D215" s="215" t="s">
        <v>137</v>
      </c>
      <c r="E215" s="220" t="s">
        <v>28</v>
      </c>
      <c r="F215" s="221" t="s">
        <v>309</v>
      </c>
      <c r="G215" s="219"/>
      <c r="H215" s="220" t="s">
        <v>28</v>
      </c>
      <c r="I215" s="222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137</v>
      </c>
      <c r="AU215" s="227" t="s">
        <v>84</v>
      </c>
      <c r="AV215" s="11" t="s">
        <v>82</v>
      </c>
      <c r="AW215" s="11" t="s">
        <v>35</v>
      </c>
      <c r="AX215" s="11" t="s">
        <v>74</v>
      </c>
      <c r="AY215" s="227" t="s">
        <v>126</v>
      </c>
    </row>
    <row r="216" s="12" customFormat="1">
      <c r="B216" s="228"/>
      <c r="C216" s="229"/>
      <c r="D216" s="215" t="s">
        <v>137</v>
      </c>
      <c r="E216" s="230" t="s">
        <v>28</v>
      </c>
      <c r="F216" s="231" t="s">
        <v>310</v>
      </c>
      <c r="G216" s="229"/>
      <c r="H216" s="232">
        <v>5.0999999999999996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137</v>
      </c>
      <c r="AU216" s="238" t="s">
        <v>84</v>
      </c>
      <c r="AV216" s="12" t="s">
        <v>84</v>
      </c>
      <c r="AW216" s="12" t="s">
        <v>35</v>
      </c>
      <c r="AX216" s="12" t="s">
        <v>82</v>
      </c>
      <c r="AY216" s="238" t="s">
        <v>126</v>
      </c>
    </row>
    <row r="217" s="1" customFormat="1" ht="16.5" customHeight="1">
      <c r="B217" s="37"/>
      <c r="C217" s="203" t="s">
        <v>311</v>
      </c>
      <c r="D217" s="203" t="s">
        <v>128</v>
      </c>
      <c r="E217" s="204" t="s">
        <v>312</v>
      </c>
      <c r="F217" s="205" t="s">
        <v>313</v>
      </c>
      <c r="G217" s="206" t="s">
        <v>131</v>
      </c>
      <c r="H217" s="207">
        <v>5.0999999999999996</v>
      </c>
      <c r="I217" s="208"/>
      <c r="J217" s="209">
        <f>ROUND(I217*H217,2)</f>
        <v>0</v>
      </c>
      <c r="K217" s="205" t="s">
        <v>132</v>
      </c>
      <c r="L217" s="42"/>
      <c r="M217" s="210" t="s">
        <v>28</v>
      </c>
      <c r="N217" s="211" t="s">
        <v>45</v>
      </c>
      <c r="O217" s="78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6" t="s">
        <v>133</v>
      </c>
      <c r="AT217" s="16" t="s">
        <v>128</v>
      </c>
      <c r="AU217" s="16" t="s">
        <v>84</v>
      </c>
      <c r="AY217" s="16" t="s">
        <v>126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82</v>
      </c>
      <c r="BK217" s="214">
        <f>ROUND(I217*H217,2)</f>
        <v>0</v>
      </c>
      <c r="BL217" s="16" t="s">
        <v>133</v>
      </c>
      <c r="BM217" s="16" t="s">
        <v>314</v>
      </c>
    </row>
    <row r="218" s="1" customFormat="1">
      <c r="B218" s="37"/>
      <c r="C218" s="38"/>
      <c r="D218" s="215" t="s">
        <v>135</v>
      </c>
      <c r="E218" s="38"/>
      <c r="F218" s="216" t="s">
        <v>315</v>
      </c>
      <c r="G218" s="38"/>
      <c r="H218" s="38"/>
      <c r="I218" s="129"/>
      <c r="J218" s="38"/>
      <c r="K218" s="38"/>
      <c r="L218" s="42"/>
      <c r="M218" s="217"/>
      <c r="N218" s="78"/>
      <c r="O218" s="78"/>
      <c r="P218" s="78"/>
      <c r="Q218" s="78"/>
      <c r="R218" s="78"/>
      <c r="S218" s="78"/>
      <c r="T218" s="79"/>
      <c r="AT218" s="16" t="s">
        <v>135</v>
      </c>
      <c r="AU218" s="16" t="s">
        <v>84</v>
      </c>
    </row>
    <row r="219" s="1" customFormat="1" ht="16.5" customHeight="1">
      <c r="B219" s="37"/>
      <c r="C219" s="203" t="s">
        <v>316</v>
      </c>
      <c r="D219" s="203" t="s">
        <v>128</v>
      </c>
      <c r="E219" s="204" t="s">
        <v>317</v>
      </c>
      <c r="F219" s="205" t="s">
        <v>318</v>
      </c>
      <c r="G219" s="206" t="s">
        <v>131</v>
      </c>
      <c r="H219" s="207">
        <v>20.399999999999999</v>
      </c>
      <c r="I219" s="208"/>
      <c r="J219" s="209">
        <f>ROUND(I219*H219,2)</f>
        <v>0</v>
      </c>
      <c r="K219" s="205" t="s">
        <v>132</v>
      </c>
      <c r="L219" s="42"/>
      <c r="M219" s="210" t="s">
        <v>28</v>
      </c>
      <c r="N219" s="211" t="s">
        <v>45</v>
      </c>
      <c r="O219" s="78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AR219" s="16" t="s">
        <v>133</v>
      </c>
      <c r="AT219" s="16" t="s">
        <v>128</v>
      </c>
      <c r="AU219" s="16" t="s">
        <v>84</v>
      </c>
      <c r="AY219" s="16" t="s">
        <v>126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82</v>
      </c>
      <c r="BK219" s="214">
        <f>ROUND(I219*H219,2)</f>
        <v>0</v>
      </c>
      <c r="BL219" s="16" t="s">
        <v>133</v>
      </c>
      <c r="BM219" s="16" t="s">
        <v>319</v>
      </c>
    </row>
    <row r="220" s="1" customFormat="1">
      <c r="B220" s="37"/>
      <c r="C220" s="38"/>
      <c r="D220" s="215" t="s">
        <v>135</v>
      </c>
      <c r="E220" s="38"/>
      <c r="F220" s="216" t="s">
        <v>320</v>
      </c>
      <c r="G220" s="38"/>
      <c r="H220" s="38"/>
      <c r="I220" s="129"/>
      <c r="J220" s="38"/>
      <c r="K220" s="38"/>
      <c r="L220" s="42"/>
      <c r="M220" s="217"/>
      <c r="N220" s="78"/>
      <c r="O220" s="78"/>
      <c r="P220" s="78"/>
      <c r="Q220" s="78"/>
      <c r="R220" s="78"/>
      <c r="S220" s="78"/>
      <c r="T220" s="79"/>
      <c r="AT220" s="16" t="s">
        <v>135</v>
      </c>
      <c r="AU220" s="16" t="s">
        <v>84</v>
      </c>
    </row>
    <row r="221" s="11" customFormat="1">
      <c r="B221" s="218"/>
      <c r="C221" s="219"/>
      <c r="D221" s="215" t="s">
        <v>137</v>
      </c>
      <c r="E221" s="220" t="s">
        <v>28</v>
      </c>
      <c r="F221" s="221" t="s">
        <v>321</v>
      </c>
      <c r="G221" s="219"/>
      <c r="H221" s="220" t="s">
        <v>28</v>
      </c>
      <c r="I221" s="222"/>
      <c r="J221" s="219"/>
      <c r="K221" s="219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137</v>
      </c>
      <c r="AU221" s="227" t="s">
        <v>84</v>
      </c>
      <c r="AV221" s="11" t="s">
        <v>82</v>
      </c>
      <c r="AW221" s="11" t="s">
        <v>35</v>
      </c>
      <c r="AX221" s="11" t="s">
        <v>74</v>
      </c>
      <c r="AY221" s="227" t="s">
        <v>126</v>
      </c>
    </row>
    <row r="222" s="12" customFormat="1">
      <c r="B222" s="228"/>
      <c r="C222" s="229"/>
      <c r="D222" s="215" t="s">
        <v>137</v>
      </c>
      <c r="E222" s="230" t="s">
        <v>28</v>
      </c>
      <c r="F222" s="231" t="s">
        <v>322</v>
      </c>
      <c r="G222" s="229"/>
      <c r="H222" s="232">
        <v>20.399999999999999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137</v>
      </c>
      <c r="AU222" s="238" t="s">
        <v>84</v>
      </c>
      <c r="AV222" s="12" t="s">
        <v>84</v>
      </c>
      <c r="AW222" s="12" t="s">
        <v>35</v>
      </c>
      <c r="AX222" s="12" t="s">
        <v>82</v>
      </c>
      <c r="AY222" s="238" t="s">
        <v>126</v>
      </c>
    </row>
    <row r="223" s="1" customFormat="1" ht="16.5" customHeight="1">
      <c r="B223" s="37"/>
      <c r="C223" s="203" t="s">
        <v>323</v>
      </c>
      <c r="D223" s="203" t="s">
        <v>128</v>
      </c>
      <c r="E223" s="204" t="s">
        <v>324</v>
      </c>
      <c r="F223" s="205" t="s">
        <v>325</v>
      </c>
      <c r="G223" s="206" t="s">
        <v>186</v>
      </c>
      <c r="H223" s="207">
        <v>510</v>
      </c>
      <c r="I223" s="208"/>
      <c r="J223" s="209">
        <f>ROUND(I223*H223,2)</f>
        <v>0</v>
      </c>
      <c r="K223" s="205" t="s">
        <v>132</v>
      </c>
      <c r="L223" s="42"/>
      <c r="M223" s="210" t="s">
        <v>28</v>
      </c>
      <c r="N223" s="211" t="s">
        <v>45</v>
      </c>
      <c r="O223" s="78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AR223" s="16" t="s">
        <v>133</v>
      </c>
      <c r="AT223" s="16" t="s">
        <v>128</v>
      </c>
      <c r="AU223" s="16" t="s">
        <v>84</v>
      </c>
      <c r="AY223" s="16" t="s">
        <v>126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82</v>
      </c>
      <c r="BK223" s="214">
        <f>ROUND(I223*H223,2)</f>
        <v>0</v>
      </c>
      <c r="BL223" s="16" t="s">
        <v>133</v>
      </c>
      <c r="BM223" s="16" t="s">
        <v>326</v>
      </c>
    </row>
    <row r="224" s="1" customFormat="1">
      <c r="B224" s="37"/>
      <c r="C224" s="38"/>
      <c r="D224" s="215" t="s">
        <v>135</v>
      </c>
      <c r="E224" s="38"/>
      <c r="F224" s="216" t="s">
        <v>327</v>
      </c>
      <c r="G224" s="38"/>
      <c r="H224" s="38"/>
      <c r="I224" s="129"/>
      <c r="J224" s="38"/>
      <c r="K224" s="38"/>
      <c r="L224" s="42"/>
      <c r="M224" s="217"/>
      <c r="N224" s="78"/>
      <c r="O224" s="78"/>
      <c r="P224" s="78"/>
      <c r="Q224" s="78"/>
      <c r="R224" s="78"/>
      <c r="S224" s="78"/>
      <c r="T224" s="79"/>
      <c r="AT224" s="16" t="s">
        <v>135</v>
      </c>
      <c r="AU224" s="16" t="s">
        <v>84</v>
      </c>
    </row>
    <row r="225" s="11" customFormat="1">
      <c r="B225" s="218"/>
      <c r="C225" s="219"/>
      <c r="D225" s="215" t="s">
        <v>137</v>
      </c>
      <c r="E225" s="220" t="s">
        <v>28</v>
      </c>
      <c r="F225" s="221" t="s">
        <v>328</v>
      </c>
      <c r="G225" s="219"/>
      <c r="H225" s="220" t="s">
        <v>28</v>
      </c>
      <c r="I225" s="222"/>
      <c r="J225" s="219"/>
      <c r="K225" s="219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137</v>
      </c>
      <c r="AU225" s="227" t="s">
        <v>84</v>
      </c>
      <c r="AV225" s="11" t="s">
        <v>82</v>
      </c>
      <c r="AW225" s="11" t="s">
        <v>35</v>
      </c>
      <c r="AX225" s="11" t="s">
        <v>74</v>
      </c>
      <c r="AY225" s="227" t="s">
        <v>126</v>
      </c>
    </row>
    <row r="226" s="12" customFormat="1">
      <c r="B226" s="228"/>
      <c r="C226" s="229"/>
      <c r="D226" s="215" t="s">
        <v>137</v>
      </c>
      <c r="E226" s="230" t="s">
        <v>28</v>
      </c>
      <c r="F226" s="231" t="s">
        <v>283</v>
      </c>
      <c r="G226" s="229"/>
      <c r="H226" s="232">
        <v>510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137</v>
      </c>
      <c r="AU226" s="238" t="s">
        <v>84</v>
      </c>
      <c r="AV226" s="12" t="s">
        <v>84</v>
      </c>
      <c r="AW226" s="12" t="s">
        <v>35</v>
      </c>
      <c r="AX226" s="12" t="s">
        <v>82</v>
      </c>
      <c r="AY226" s="238" t="s">
        <v>126</v>
      </c>
    </row>
    <row r="227" s="1" customFormat="1" ht="16.5" customHeight="1">
      <c r="B227" s="37"/>
      <c r="C227" s="203" t="s">
        <v>329</v>
      </c>
      <c r="D227" s="203" t="s">
        <v>128</v>
      </c>
      <c r="E227" s="204" t="s">
        <v>330</v>
      </c>
      <c r="F227" s="205" t="s">
        <v>331</v>
      </c>
      <c r="G227" s="206" t="s">
        <v>186</v>
      </c>
      <c r="H227" s="207">
        <v>1714</v>
      </c>
      <c r="I227" s="208"/>
      <c r="J227" s="209">
        <f>ROUND(I227*H227,2)</f>
        <v>0</v>
      </c>
      <c r="K227" s="205" t="s">
        <v>132</v>
      </c>
      <c r="L227" s="42"/>
      <c r="M227" s="210" t="s">
        <v>28</v>
      </c>
      <c r="N227" s="211" t="s">
        <v>45</v>
      </c>
      <c r="O227" s="78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AR227" s="16" t="s">
        <v>133</v>
      </c>
      <c r="AT227" s="16" t="s">
        <v>128</v>
      </c>
      <c r="AU227" s="16" t="s">
        <v>84</v>
      </c>
      <c r="AY227" s="16" t="s">
        <v>126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82</v>
      </c>
      <c r="BK227" s="214">
        <f>ROUND(I227*H227,2)</f>
        <v>0</v>
      </c>
      <c r="BL227" s="16" t="s">
        <v>133</v>
      </c>
      <c r="BM227" s="16" t="s">
        <v>332</v>
      </c>
    </row>
    <row r="228" s="1" customFormat="1">
      <c r="B228" s="37"/>
      <c r="C228" s="38"/>
      <c r="D228" s="215" t="s">
        <v>135</v>
      </c>
      <c r="E228" s="38"/>
      <c r="F228" s="216" t="s">
        <v>333</v>
      </c>
      <c r="G228" s="38"/>
      <c r="H228" s="38"/>
      <c r="I228" s="129"/>
      <c r="J228" s="38"/>
      <c r="K228" s="38"/>
      <c r="L228" s="42"/>
      <c r="M228" s="217"/>
      <c r="N228" s="78"/>
      <c r="O228" s="78"/>
      <c r="P228" s="78"/>
      <c r="Q228" s="78"/>
      <c r="R228" s="78"/>
      <c r="S228" s="78"/>
      <c r="T228" s="79"/>
      <c r="AT228" s="16" t="s">
        <v>135</v>
      </c>
      <c r="AU228" s="16" t="s">
        <v>84</v>
      </c>
    </row>
    <row r="229" s="11" customFormat="1">
      <c r="B229" s="218"/>
      <c r="C229" s="219"/>
      <c r="D229" s="215" t="s">
        <v>137</v>
      </c>
      <c r="E229" s="220" t="s">
        <v>28</v>
      </c>
      <c r="F229" s="221" t="s">
        <v>334</v>
      </c>
      <c r="G229" s="219"/>
      <c r="H229" s="220" t="s">
        <v>28</v>
      </c>
      <c r="I229" s="222"/>
      <c r="J229" s="219"/>
      <c r="K229" s="219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137</v>
      </c>
      <c r="AU229" s="227" t="s">
        <v>84</v>
      </c>
      <c r="AV229" s="11" t="s">
        <v>82</v>
      </c>
      <c r="AW229" s="11" t="s">
        <v>35</v>
      </c>
      <c r="AX229" s="11" t="s">
        <v>74</v>
      </c>
      <c r="AY229" s="227" t="s">
        <v>126</v>
      </c>
    </row>
    <row r="230" s="12" customFormat="1">
      <c r="B230" s="228"/>
      <c r="C230" s="229"/>
      <c r="D230" s="215" t="s">
        <v>137</v>
      </c>
      <c r="E230" s="230" t="s">
        <v>28</v>
      </c>
      <c r="F230" s="231" t="s">
        <v>335</v>
      </c>
      <c r="G230" s="229"/>
      <c r="H230" s="232">
        <v>970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137</v>
      </c>
      <c r="AU230" s="238" t="s">
        <v>84</v>
      </c>
      <c r="AV230" s="12" t="s">
        <v>84</v>
      </c>
      <c r="AW230" s="12" t="s">
        <v>35</v>
      </c>
      <c r="AX230" s="12" t="s">
        <v>74</v>
      </c>
      <c r="AY230" s="238" t="s">
        <v>126</v>
      </c>
    </row>
    <row r="231" s="11" customFormat="1">
      <c r="B231" s="218"/>
      <c r="C231" s="219"/>
      <c r="D231" s="215" t="s">
        <v>137</v>
      </c>
      <c r="E231" s="220" t="s">
        <v>28</v>
      </c>
      <c r="F231" s="221" t="s">
        <v>336</v>
      </c>
      <c r="G231" s="219"/>
      <c r="H231" s="220" t="s">
        <v>28</v>
      </c>
      <c r="I231" s="222"/>
      <c r="J231" s="219"/>
      <c r="K231" s="219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137</v>
      </c>
      <c r="AU231" s="227" t="s">
        <v>84</v>
      </c>
      <c r="AV231" s="11" t="s">
        <v>82</v>
      </c>
      <c r="AW231" s="11" t="s">
        <v>35</v>
      </c>
      <c r="AX231" s="11" t="s">
        <v>74</v>
      </c>
      <c r="AY231" s="227" t="s">
        <v>126</v>
      </c>
    </row>
    <row r="232" s="12" customFormat="1">
      <c r="B232" s="228"/>
      <c r="C232" s="229"/>
      <c r="D232" s="215" t="s">
        <v>137</v>
      </c>
      <c r="E232" s="230" t="s">
        <v>28</v>
      </c>
      <c r="F232" s="231" t="s">
        <v>337</v>
      </c>
      <c r="G232" s="229"/>
      <c r="H232" s="232">
        <v>29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137</v>
      </c>
      <c r="AU232" s="238" t="s">
        <v>84</v>
      </c>
      <c r="AV232" s="12" t="s">
        <v>84</v>
      </c>
      <c r="AW232" s="12" t="s">
        <v>35</v>
      </c>
      <c r="AX232" s="12" t="s">
        <v>74</v>
      </c>
      <c r="AY232" s="238" t="s">
        <v>126</v>
      </c>
    </row>
    <row r="233" s="11" customFormat="1">
      <c r="B233" s="218"/>
      <c r="C233" s="219"/>
      <c r="D233" s="215" t="s">
        <v>137</v>
      </c>
      <c r="E233" s="220" t="s">
        <v>28</v>
      </c>
      <c r="F233" s="221" t="s">
        <v>338</v>
      </c>
      <c r="G233" s="219"/>
      <c r="H233" s="220" t="s">
        <v>28</v>
      </c>
      <c r="I233" s="222"/>
      <c r="J233" s="219"/>
      <c r="K233" s="219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137</v>
      </c>
      <c r="AU233" s="227" t="s">
        <v>84</v>
      </c>
      <c r="AV233" s="11" t="s">
        <v>82</v>
      </c>
      <c r="AW233" s="11" t="s">
        <v>35</v>
      </c>
      <c r="AX233" s="11" t="s">
        <v>74</v>
      </c>
      <c r="AY233" s="227" t="s">
        <v>126</v>
      </c>
    </row>
    <row r="234" s="12" customFormat="1">
      <c r="B234" s="228"/>
      <c r="C234" s="229"/>
      <c r="D234" s="215" t="s">
        <v>137</v>
      </c>
      <c r="E234" s="230" t="s">
        <v>28</v>
      </c>
      <c r="F234" s="231" t="s">
        <v>339</v>
      </c>
      <c r="G234" s="229"/>
      <c r="H234" s="232">
        <v>265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137</v>
      </c>
      <c r="AU234" s="238" t="s">
        <v>84</v>
      </c>
      <c r="AV234" s="12" t="s">
        <v>84</v>
      </c>
      <c r="AW234" s="12" t="s">
        <v>35</v>
      </c>
      <c r="AX234" s="12" t="s">
        <v>74</v>
      </c>
      <c r="AY234" s="238" t="s">
        <v>126</v>
      </c>
    </row>
    <row r="235" s="11" customFormat="1">
      <c r="B235" s="218"/>
      <c r="C235" s="219"/>
      <c r="D235" s="215" t="s">
        <v>137</v>
      </c>
      <c r="E235" s="220" t="s">
        <v>28</v>
      </c>
      <c r="F235" s="221" t="s">
        <v>340</v>
      </c>
      <c r="G235" s="219"/>
      <c r="H235" s="220" t="s">
        <v>28</v>
      </c>
      <c r="I235" s="222"/>
      <c r="J235" s="219"/>
      <c r="K235" s="219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137</v>
      </c>
      <c r="AU235" s="227" t="s">
        <v>84</v>
      </c>
      <c r="AV235" s="11" t="s">
        <v>82</v>
      </c>
      <c r="AW235" s="11" t="s">
        <v>35</v>
      </c>
      <c r="AX235" s="11" t="s">
        <v>74</v>
      </c>
      <c r="AY235" s="227" t="s">
        <v>126</v>
      </c>
    </row>
    <row r="236" s="12" customFormat="1">
      <c r="B236" s="228"/>
      <c r="C236" s="229"/>
      <c r="D236" s="215" t="s">
        <v>137</v>
      </c>
      <c r="E236" s="230" t="s">
        <v>28</v>
      </c>
      <c r="F236" s="231" t="s">
        <v>341</v>
      </c>
      <c r="G236" s="229"/>
      <c r="H236" s="232">
        <v>450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137</v>
      </c>
      <c r="AU236" s="238" t="s">
        <v>84</v>
      </c>
      <c r="AV236" s="12" t="s">
        <v>84</v>
      </c>
      <c r="AW236" s="12" t="s">
        <v>35</v>
      </c>
      <c r="AX236" s="12" t="s">
        <v>74</v>
      </c>
      <c r="AY236" s="238" t="s">
        <v>126</v>
      </c>
    </row>
    <row r="237" s="13" customFormat="1">
      <c r="B237" s="239"/>
      <c r="C237" s="240"/>
      <c r="D237" s="215" t="s">
        <v>137</v>
      </c>
      <c r="E237" s="241" t="s">
        <v>28</v>
      </c>
      <c r="F237" s="242" t="s">
        <v>143</v>
      </c>
      <c r="G237" s="240"/>
      <c r="H237" s="243">
        <v>1714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AT237" s="249" t="s">
        <v>137</v>
      </c>
      <c r="AU237" s="249" t="s">
        <v>84</v>
      </c>
      <c r="AV237" s="13" t="s">
        <v>133</v>
      </c>
      <c r="AW237" s="13" t="s">
        <v>35</v>
      </c>
      <c r="AX237" s="13" t="s">
        <v>82</v>
      </c>
      <c r="AY237" s="249" t="s">
        <v>126</v>
      </c>
    </row>
    <row r="238" s="1" customFormat="1" ht="16.5" customHeight="1">
      <c r="B238" s="37"/>
      <c r="C238" s="203" t="s">
        <v>342</v>
      </c>
      <c r="D238" s="203" t="s">
        <v>128</v>
      </c>
      <c r="E238" s="204" t="s">
        <v>343</v>
      </c>
      <c r="F238" s="205" t="s">
        <v>344</v>
      </c>
      <c r="G238" s="206" t="s">
        <v>345</v>
      </c>
      <c r="H238" s="207">
        <v>11</v>
      </c>
      <c r="I238" s="208"/>
      <c r="J238" s="209">
        <f>ROUND(I238*H238,2)</f>
        <v>0</v>
      </c>
      <c r="K238" s="205" t="s">
        <v>132</v>
      </c>
      <c r="L238" s="42"/>
      <c r="M238" s="210" t="s">
        <v>28</v>
      </c>
      <c r="N238" s="211" t="s">
        <v>45</v>
      </c>
      <c r="O238" s="78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AR238" s="16" t="s">
        <v>133</v>
      </c>
      <c r="AT238" s="16" t="s">
        <v>128</v>
      </c>
      <c r="AU238" s="16" t="s">
        <v>84</v>
      </c>
      <c r="AY238" s="16" t="s">
        <v>126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82</v>
      </c>
      <c r="BK238" s="214">
        <f>ROUND(I238*H238,2)</f>
        <v>0</v>
      </c>
      <c r="BL238" s="16" t="s">
        <v>133</v>
      </c>
      <c r="BM238" s="16" t="s">
        <v>346</v>
      </c>
    </row>
    <row r="239" s="1" customFormat="1">
      <c r="B239" s="37"/>
      <c r="C239" s="38"/>
      <c r="D239" s="215" t="s">
        <v>135</v>
      </c>
      <c r="E239" s="38"/>
      <c r="F239" s="216" t="s">
        <v>347</v>
      </c>
      <c r="G239" s="38"/>
      <c r="H239" s="38"/>
      <c r="I239" s="129"/>
      <c r="J239" s="38"/>
      <c r="K239" s="38"/>
      <c r="L239" s="42"/>
      <c r="M239" s="217"/>
      <c r="N239" s="78"/>
      <c r="O239" s="78"/>
      <c r="P239" s="78"/>
      <c r="Q239" s="78"/>
      <c r="R239" s="78"/>
      <c r="S239" s="78"/>
      <c r="T239" s="79"/>
      <c r="AT239" s="16" t="s">
        <v>135</v>
      </c>
      <c r="AU239" s="16" t="s">
        <v>84</v>
      </c>
    </row>
    <row r="240" s="11" customFormat="1">
      <c r="B240" s="218"/>
      <c r="C240" s="219"/>
      <c r="D240" s="215" t="s">
        <v>137</v>
      </c>
      <c r="E240" s="220" t="s">
        <v>28</v>
      </c>
      <c r="F240" s="221" t="s">
        <v>348</v>
      </c>
      <c r="G240" s="219"/>
      <c r="H240" s="220" t="s">
        <v>28</v>
      </c>
      <c r="I240" s="222"/>
      <c r="J240" s="219"/>
      <c r="K240" s="219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137</v>
      </c>
      <c r="AU240" s="227" t="s">
        <v>84</v>
      </c>
      <c r="AV240" s="11" t="s">
        <v>82</v>
      </c>
      <c r="AW240" s="11" t="s">
        <v>35</v>
      </c>
      <c r="AX240" s="11" t="s">
        <v>74</v>
      </c>
      <c r="AY240" s="227" t="s">
        <v>126</v>
      </c>
    </row>
    <row r="241" s="11" customFormat="1">
      <c r="B241" s="218"/>
      <c r="C241" s="219"/>
      <c r="D241" s="215" t="s">
        <v>137</v>
      </c>
      <c r="E241" s="220" t="s">
        <v>28</v>
      </c>
      <c r="F241" s="221" t="s">
        <v>349</v>
      </c>
      <c r="G241" s="219"/>
      <c r="H241" s="220" t="s">
        <v>28</v>
      </c>
      <c r="I241" s="222"/>
      <c r="J241" s="219"/>
      <c r="K241" s="219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137</v>
      </c>
      <c r="AU241" s="227" t="s">
        <v>84</v>
      </c>
      <c r="AV241" s="11" t="s">
        <v>82</v>
      </c>
      <c r="AW241" s="11" t="s">
        <v>35</v>
      </c>
      <c r="AX241" s="11" t="s">
        <v>74</v>
      </c>
      <c r="AY241" s="227" t="s">
        <v>126</v>
      </c>
    </row>
    <row r="242" s="12" customFormat="1">
      <c r="B242" s="228"/>
      <c r="C242" s="229"/>
      <c r="D242" s="215" t="s">
        <v>137</v>
      </c>
      <c r="E242" s="230" t="s">
        <v>28</v>
      </c>
      <c r="F242" s="231" t="s">
        <v>203</v>
      </c>
      <c r="G242" s="229"/>
      <c r="H242" s="232">
        <v>11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137</v>
      </c>
      <c r="AU242" s="238" t="s">
        <v>84</v>
      </c>
      <c r="AV242" s="12" t="s">
        <v>84</v>
      </c>
      <c r="AW242" s="12" t="s">
        <v>35</v>
      </c>
      <c r="AX242" s="12" t="s">
        <v>82</v>
      </c>
      <c r="AY242" s="238" t="s">
        <v>126</v>
      </c>
    </row>
    <row r="243" s="1" customFormat="1" ht="16.5" customHeight="1">
      <c r="B243" s="37"/>
      <c r="C243" s="203" t="s">
        <v>350</v>
      </c>
      <c r="D243" s="203" t="s">
        <v>128</v>
      </c>
      <c r="E243" s="204" t="s">
        <v>351</v>
      </c>
      <c r="F243" s="205" t="s">
        <v>352</v>
      </c>
      <c r="G243" s="206" t="s">
        <v>345</v>
      </c>
      <c r="H243" s="207">
        <v>11</v>
      </c>
      <c r="I243" s="208"/>
      <c r="J243" s="209">
        <f>ROUND(I243*H243,2)</f>
        <v>0</v>
      </c>
      <c r="K243" s="205" t="s">
        <v>132</v>
      </c>
      <c r="L243" s="42"/>
      <c r="M243" s="210" t="s">
        <v>28</v>
      </c>
      <c r="N243" s="211" t="s">
        <v>45</v>
      </c>
      <c r="O243" s="78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AR243" s="16" t="s">
        <v>133</v>
      </c>
      <c r="AT243" s="16" t="s">
        <v>128</v>
      </c>
      <c r="AU243" s="16" t="s">
        <v>84</v>
      </c>
      <c r="AY243" s="16" t="s">
        <v>126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6" t="s">
        <v>82</v>
      </c>
      <c r="BK243" s="214">
        <f>ROUND(I243*H243,2)</f>
        <v>0</v>
      </c>
      <c r="BL243" s="16" t="s">
        <v>133</v>
      </c>
      <c r="BM243" s="16" t="s">
        <v>353</v>
      </c>
    </row>
    <row r="244" s="1" customFormat="1">
      <c r="B244" s="37"/>
      <c r="C244" s="38"/>
      <c r="D244" s="215" t="s">
        <v>135</v>
      </c>
      <c r="E244" s="38"/>
      <c r="F244" s="216" t="s">
        <v>354</v>
      </c>
      <c r="G244" s="38"/>
      <c r="H244" s="38"/>
      <c r="I244" s="129"/>
      <c r="J244" s="38"/>
      <c r="K244" s="38"/>
      <c r="L244" s="42"/>
      <c r="M244" s="217"/>
      <c r="N244" s="78"/>
      <c r="O244" s="78"/>
      <c r="P244" s="78"/>
      <c r="Q244" s="78"/>
      <c r="R244" s="78"/>
      <c r="S244" s="78"/>
      <c r="T244" s="79"/>
      <c r="AT244" s="16" t="s">
        <v>135</v>
      </c>
      <c r="AU244" s="16" t="s">
        <v>84</v>
      </c>
    </row>
    <row r="245" s="1" customFormat="1" ht="16.5" customHeight="1">
      <c r="B245" s="37"/>
      <c r="C245" s="203" t="s">
        <v>355</v>
      </c>
      <c r="D245" s="203" t="s">
        <v>128</v>
      </c>
      <c r="E245" s="204" t="s">
        <v>356</v>
      </c>
      <c r="F245" s="205" t="s">
        <v>357</v>
      </c>
      <c r="G245" s="206" t="s">
        <v>345</v>
      </c>
      <c r="H245" s="207">
        <v>11</v>
      </c>
      <c r="I245" s="208"/>
      <c r="J245" s="209">
        <f>ROUND(I245*H245,2)</f>
        <v>0</v>
      </c>
      <c r="K245" s="205" t="s">
        <v>132</v>
      </c>
      <c r="L245" s="42"/>
      <c r="M245" s="210" t="s">
        <v>28</v>
      </c>
      <c r="N245" s="211" t="s">
        <v>45</v>
      </c>
      <c r="O245" s="78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AR245" s="16" t="s">
        <v>133</v>
      </c>
      <c r="AT245" s="16" t="s">
        <v>128</v>
      </c>
      <c r="AU245" s="16" t="s">
        <v>84</v>
      </c>
      <c r="AY245" s="16" t="s">
        <v>126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82</v>
      </c>
      <c r="BK245" s="214">
        <f>ROUND(I245*H245,2)</f>
        <v>0</v>
      </c>
      <c r="BL245" s="16" t="s">
        <v>133</v>
      </c>
      <c r="BM245" s="16" t="s">
        <v>358</v>
      </c>
    </row>
    <row r="246" s="1" customFormat="1">
      <c r="B246" s="37"/>
      <c r="C246" s="38"/>
      <c r="D246" s="215" t="s">
        <v>135</v>
      </c>
      <c r="E246" s="38"/>
      <c r="F246" s="216" t="s">
        <v>359</v>
      </c>
      <c r="G246" s="38"/>
      <c r="H246" s="38"/>
      <c r="I246" s="129"/>
      <c r="J246" s="38"/>
      <c r="K246" s="38"/>
      <c r="L246" s="42"/>
      <c r="M246" s="217"/>
      <c r="N246" s="78"/>
      <c r="O246" s="78"/>
      <c r="P246" s="78"/>
      <c r="Q246" s="78"/>
      <c r="R246" s="78"/>
      <c r="S246" s="78"/>
      <c r="T246" s="79"/>
      <c r="AT246" s="16" t="s">
        <v>135</v>
      </c>
      <c r="AU246" s="16" t="s">
        <v>84</v>
      </c>
    </row>
    <row r="247" s="1" customFormat="1" ht="16.5" customHeight="1">
      <c r="B247" s="37"/>
      <c r="C247" s="203" t="s">
        <v>360</v>
      </c>
      <c r="D247" s="203" t="s">
        <v>128</v>
      </c>
      <c r="E247" s="204" t="s">
        <v>361</v>
      </c>
      <c r="F247" s="205" t="s">
        <v>362</v>
      </c>
      <c r="G247" s="206" t="s">
        <v>131</v>
      </c>
      <c r="H247" s="207">
        <v>26.399999999999999</v>
      </c>
      <c r="I247" s="208"/>
      <c r="J247" s="209">
        <f>ROUND(I247*H247,2)</f>
        <v>0</v>
      </c>
      <c r="K247" s="205" t="s">
        <v>28</v>
      </c>
      <c r="L247" s="42"/>
      <c r="M247" s="210" t="s">
        <v>28</v>
      </c>
      <c r="N247" s="211" t="s">
        <v>45</v>
      </c>
      <c r="O247" s="78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AR247" s="16" t="s">
        <v>133</v>
      </c>
      <c r="AT247" s="16" t="s">
        <v>128</v>
      </c>
      <c r="AU247" s="16" t="s">
        <v>84</v>
      </c>
      <c r="AY247" s="16" t="s">
        <v>126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6" t="s">
        <v>82</v>
      </c>
      <c r="BK247" s="214">
        <f>ROUND(I247*H247,2)</f>
        <v>0</v>
      </c>
      <c r="BL247" s="16" t="s">
        <v>133</v>
      </c>
      <c r="BM247" s="16" t="s">
        <v>363</v>
      </c>
    </row>
    <row r="248" s="1" customFormat="1">
      <c r="B248" s="37"/>
      <c r="C248" s="38"/>
      <c r="D248" s="215" t="s">
        <v>135</v>
      </c>
      <c r="E248" s="38"/>
      <c r="F248" s="216" t="s">
        <v>362</v>
      </c>
      <c r="G248" s="38"/>
      <c r="H248" s="38"/>
      <c r="I248" s="129"/>
      <c r="J248" s="38"/>
      <c r="K248" s="38"/>
      <c r="L248" s="42"/>
      <c r="M248" s="217"/>
      <c r="N248" s="78"/>
      <c r="O248" s="78"/>
      <c r="P248" s="78"/>
      <c r="Q248" s="78"/>
      <c r="R248" s="78"/>
      <c r="S248" s="78"/>
      <c r="T248" s="79"/>
      <c r="AT248" s="16" t="s">
        <v>135</v>
      </c>
      <c r="AU248" s="16" t="s">
        <v>84</v>
      </c>
    </row>
    <row r="249" s="11" customFormat="1">
      <c r="B249" s="218"/>
      <c r="C249" s="219"/>
      <c r="D249" s="215" t="s">
        <v>137</v>
      </c>
      <c r="E249" s="220" t="s">
        <v>28</v>
      </c>
      <c r="F249" s="221" t="s">
        <v>364</v>
      </c>
      <c r="G249" s="219"/>
      <c r="H249" s="220" t="s">
        <v>28</v>
      </c>
      <c r="I249" s="222"/>
      <c r="J249" s="219"/>
      <c r="K249" s="219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137</v>
      </c>
      <c r="AU249" s="227" t="s">
        <v>84</v>
      </c>
      <c r="AV249" s="11" t="s">
        <v>82</v>
      </c>
      <c r="AW249" s="11" t="s">
        <v>35</v>
      </c>
      <c r="AX249" s="11" t="s">
        <v>74</v>
      </c>
      <c r="AY249" s="227" t="s">
        <v>126</v>
      </c>
    </row>
    <row r="250" s="12" customFormat="1">
      <c r="B250" s="228"/>
      <c r="C250" s="229"/>
      <c r="D250" s="215" t="s">
        <v>137</v>
      </c>
      <c r="E250" s="230" t="s">
        <v>28</v>
      </c>
      <c r="F250" s="231" t="s">
        <v>365</v>
      </c>
      <c r="G250" s="229"/>
      <c r="H250" s="232">
        <v>26.399999999999999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137</v>
      </c>
      <c r="AU250" s="238" t="s">
        <v>84</v>
      </c>
      <c r="AV250" s="12" t="s">
        <v>84</v>
      </c>
      <c r="AW250" s="12" t="s">
        <v>35</v>
      </c>
      <c r="AX250" s="12" t="s">
        <v>82</v>
      </c>
      <c r="AY250" s="238" t="s">
        <v>126</v>
      </c>
    </row>
    <row r="251" s="1" customFormat="1" ht="16.5" customHeight="1">
      <c r="B251" s="37"/>
      <c r="C251" s="203" t="s">
        <v>366</v>
      </c>
      <c r="D251" s="203" t="s">
        <v>128</v>
      </c>
      <c r="E251" s="204" t="s">
        <v>367</v>
      </c>
      <c r="F251" s="205" t="s">
        <v>368</v>
      </c>
      <c r="G251" s="206" t="s">
        <v>345</v>
      </c>
      <c r="H251" s="207">
        <v>2</v>
      </c>
      <c r="I251" s="208"/>
      <c r="J251" s="209">
        <f>ROUND(I251*H251,2)</f>
        <v>0</v>
      </c>
      <c r="K251" s="205" t="s">
        <v>132</v>
      </c>
      <c r="L251" s="42"/>
      <c r="M251" s="210" t="s">
        <v>28</v>
      </c>
      <c r="N251" s="211" t="s">
        <v>45</v>
      </c>
      <c r="O251" s="78"/>
      <c r="P251" s="212">
        <f>O251*H251</f>
        <v>0</v>
      </c>
      <c r="Q251" s="212">
        <v>0.038429999999999999</v>
      </c>
      <c r="R251" s="212">
        <f>Q251*H251</f>
        <v>0.076859999999999998</v>
      </c>
      <c r="S251" s="212">
        <v>0</v>
      </c>
      <c r="T251" s="213">
        <f>S251*H251</f>
        <v>0</v>
      </c>
      <c r="AR251" s="16" t="s">
        <v>133</v>
      </c>
      <c r="AT251" s="16" t="s">
        <v>128</v>
      </c>
      <c r="AU251" s="16" t="s">
        <v>84</v>
      </c>
      <c r="AY251" s="16" t="s">
        <v>126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82</v>
      </c>
      <c r="BK251" s="214">
        <f>ROUND(I251*H251,2)</f>
        <v>0</v>
      </c>
      <c r="BL251" s="16" t="s">
        <v>133</v>
      </c>
      <c r="BM251" s="16" t="s">
        <v>369</v>
      </c>
    </row>
    <row r="252" s="1" customFormat="1">
      <c r="B252" s="37"/>
      <c r="C252" s="38"/>
      <c r="D252" s="215" t="s">
        <v>135</v>
      </c>
      <c r="E252" s="38"/>
      <c r="F252" s="216" t="s">
        <v>370</v>
      </c>
      <c r="G252" s="38"/>
      <c r="H252" s="38"/>
      <c r="I252" s="129"/>
      <c r="J252" s="38"/>
      <c r="K252" s="38"/>
      <c r="L252" s="42"/>
      <c r="M252" s="217"/>
      <c r="N252" s="78"/>
      <c r="O252" s="78"/>
      <c r="P252" s="78"/>
      <c r="Q252" s="78"/>
      <c r="R252" s="78"/>
      <c r="S252" s="78"/>
      <c r="T252" s="79"/>
      <c r="AT252" s="16" t="s">
        <v>135</v>
      </c>
      <c r="AU252" s="16" t="s">
        <v>84</v>
      </c>
    </row>
    <row r="253" s="10" customFormat="1" ht="22.8" customHeight="1">
      <c r="B253" s="187"/>
      <c r="C253" s="188"/>
      <c r="D253" s="189" t="s">
        <v>73</v>
      </c>
      <c r="E253" s="201" t="s">
        <v>7</v>
      </c>
      <c r="F253" s="201" t="s">
        <v>371</v>
      </c>
      <c r="G253" s="188"/>
      <c r="H253" s="188"/>
      <c r="I253" s="191"/>
      <c r="J253" s="202">
        <f>BK253</f>
        <v>0</v>
      </c>
      <c r="K253" s="188"/>
      <c r="L253" s="193"/>
      <c r="M253" s="194"/>
      <c r="N253" s="195"/>
      <c r="O253" s="195"/>
      <c r="P253" s="196">
        <f>SUM(P254:P266)</f>
        <v>0</v>
      </c>
      <c r="Q253" s="195"/>
      <c r="R253" s="196">
        <f>SUM(R254:R266)</f>
        <v>5.9702999999999999</v>
      </c>
      <c r="S253" s="195"/>
      <c r="T253" s="197">
        <f>SUM(T254:T266)</f>
        <v>0</v>
      </c>
      <c r="AR253" s="198" t="s">
        <v>82</v>
      </c>
      <c r="AT253" s="199" t="s">
        <v>73</v>
      </c>
      <c r="AU253" s="199" t="s">
        <v>82</v>
      </c>
      <c r="AY253" s="198" t="s">
        <v>126</v>
      </c>
      <c r="BK253" s="200">
        <f>SUM(BK254:BK266)</f>
        <v>0</v>
      </c>
    </row>
    <row r="254" s="1" customFormat="1" ht="16.5" customHeight="1">
      <c r="B254" s="37"/>
      <c r="C254" s="203" t="s">
        <v>372</v>
      </c>
      <c r="D254" s="203" t="s">
        <v>128</v>
      </c>
      <c r="E254" s="204" t="s">
        <v>373</v>
      </c>
      <c r="F254" s="205" t="s">
        <v>374</v>
      </c>
      <c r="G254" s="206" t="s">
        <v>375</v>
      </c>
      <c r="H254" s="207">
        <v>180</v>
      </c>
      <c r="I254" s="208"/>
      <c r="J254" s="209">
        <f>ROUND(I254*H254,2)</f>
        <v>0</v>
      </c>
      <c r="K254" s="205" t="s">
        <v>132</v>
      </c>
      <c r="L254" s="42"/>
      <c r="M254" s="210" t="s">
        <v>28</v>
      </c>
      <c r="N254" s="211" t="s">
        <v>45</v>
      </c>
      <c r="O254" s="78"/>
      <c r="P254" s="212">
        <f>O254*H254</f>
        <v>0</v>
      </c>
      <c r="Q254" s="212">
        <v>0.00116</v>
      </c>
      <c r="R254" s="212">
        <f>Q254*H254</f>
        <v>0.20880000000000001</v>
      </c>
      <c r="S254" s="212">
        <v>0</v>
      </c>
      <c r="T254" s="213">
        <f>S254*H254</f>
        <v>0</v>
      </c>
      <c r="AR254" s="16" t="s">
        <v>133</v>
      </c>
      <c r="AT254" s="16" t="s">
        <v>128</v>
      </c>
      <c r="AU254" s="16" t="s">
        <v>84</v>
      </c>
      <c r="AY254" s="16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82</v>
      </c>
      <c r="BK254" s="214">
        <f>ROUND(I254*H254,2)</f>
        <v>0</v>
      </c>
      <c r="BL254" s="16" t="s">
        <v>133</v>
      </c>
      <c r="BM254" s="16" t="s">
        <v>376</v>
      </c>
    </row>
    <row r="255" s="1" customFormat="1">
      <c r="B255" s="37"/>
      <c r="C255" s="38"/>
      <c r="D255" s="215" t="s">
        <v>135</v>
      </c>
      <c r="E255" s="38"/>
      <c r="F255" s="216" t="s">
        <v>377</v>
      </c>
      <c r="G255" s="38"/>
      <c r="H255" s="38"/>
      <c r="I255" s="129"/>
      <c r="J255" s="38"/>
      <c r="K255" s="38"/>
      <c r="L255" s="42"/>
      <c r="M255" s="217"/>
      <c r="N255" s="78"/>
      <c r="O255" s="78"/>
      <c r="P255" s="78"/>
      <c r="Q255" s="78"/>
      <c r="R255" s="78"/>
      <c r="S255" s="78"/>
      <c r="T255" s="79"/>
      <c r="AT255" s="16" t="s">
        <v>135</v>
      </c>
      <c r="AU255" s="16" t="s">
        <v>84</v>
      </c>
    </row>
    <row r="256" s="1" customFormat="1" ht="16.5" customHeight="1">
      <c r="B256" s="37"/>
      <c r="C256" s="203" t="s">
        <v>378</v>
      </c>
      <c r="D256" s="203" t="s">
        <v>128</v>
      </c>
      <c r="E256" s="204" t="s">
        <v>379</v>
      </c>
      <c r="F256" s="205" t="s">
        <v>380</v>
      </c>
      <c r="G256" s="206" t="s">
        <v>131</v>
      </c>
      <c r="H256" s="207">
        <v>3</v>
      </c>
      <c r="I256" s="208"/>
      <c r="J256" s="209">
        <f>ROUND(I256*H256,2)</f>
        <v>0</v>
      </c>
      <c r="K256" s="205" t="s">
        <v>132</v>
      </c>
      <c r="L256" s="42"/>
      <c r="M256" s="210" t="s">
        <v>28</v>
      </c>
      <c r="N256" s="211" t="s">
        <v>45</v>
      </c>
      <c r="O256" s="78"/>
      <c r="P256" s="212">
        <f>O256*H256</f>
        <v>0</v>
      </c>
      <c r="Q256" s="212">
        <v>1.9205000000000001</v>
      </c>
      <c r="R256" s="212">
        <f>Q256*H256</f>
        <v>5.7614999999999998</v>
      </c>
      <c r="S256" s="212">
        <v>0</v>
      </c>
      <c r="T256" s="213">
        <f>S256*H256</f>
        <v>0</v>
      </c>
      <c r="AR256" s="16" t="s">
        <v>133</v>
      </c>
      <c r="AT256" s="16" t="s">
        <v>128</v>
      </c>
      <c r="AU256" s="16" t="s">
        <v>84</v>
      </c>
      <c r="AY256" s="16" t="s">
        <v>126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82</v>
      </c>
      <c r="BK256" s="214">
        <f>ROUND(I256*H256,2)</f>
        <v>0</v>
      </c>
      <c r="BL256" s="16" t="s">
        <v>133</v>
      </c>
      <c r="BM256" s="16" t="s">
        <v>381</v>
      </c>
    </row>
    <row r="257" s="1" customFormat="1">
      <c r="B257" s="37"/>
      <c r="C257" s="38"/>
      <c r="D257" s="215" t="s">
        <v>135</v>
      </c>
      <c r="E257" s="38"/>
      <c r="F257" s="216" t="s">
        <v>380</v>
      </c>
      <c r="G257" s="38"/>
      <c r="H257" s="38"/>
      <c r="I257" s="129"/>
      <c r="J257" s="38"/>
      <c r="K257" s="38"/>
      <c r="L257" s="42"/>
      <c r="M257" s="217"/>
      <c r="N257" s="78"/>
      <c r="O257" s="78"/>
      <c r="P257" s="78"/>
      <c r="Q257" s="78"/>
      <c r="R257" s="78"/>
      <c r="S257" s="78"/>
      <c r="T257" s="79"/>
      <c r="AT257" s="16" t="s">
        <v>135</v>
      </c>
      <c r="AU257" s="16" t="s">
        <v>84</v>
      </c>
    </row>
    <row r="258" s="11" customFormat="1">
      <c r="B258" s="218"/>
      <c r="C258" s="219"/>
      <c r="D258" s="215" t="s">
        <v>137</v>
      </c>
      <c r="E258" s="220" t="s">
        <v>28</v>
      </c>
      <c r="F258" s="221" t="s">
        <v>382</v>
      </c>
      <c r="G258" s="219"/>
      <c r="H258" s="220" t="s">
        <v>28</v>
      </c>
      <c r="I258" s="222"/>
      <c r="J258" s="219"/>
      <c r="K258" s="219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137</v>
      </c>
      <c r="AU258" s="227" t="s">
        <v>84</v>
      </c>
      <c r="AV258" s="11" t="s">
        <v>82</v>
      </c>
      <c r="AW258" s="11" t="s">
        <v>35</v>
      </c>
      <c r="AX258" s="11" t="s">
        <v>74</v>
      </c>
      <c r="AY258" s="227" t="s">
        <v>126</v>
      </c>
    </row>
    <row r="259" s="12" customFormat="1">
      <c r="B259" s="228"/>
      <c r="C259" s="229"/>
      <c r="D259" s="215" t="s">
        <v>137</v>
      </c>
      <c r="E259" s="230" t="s">
        <v>28</v>
      </c>
      <c r="F259" s="231" t="s">
        <v>383</v>
      </c>
      <c r="G259" s="229"/>
      <c r="H259" s="232">
        <v>3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137</v>
      </c>
      <c r="AU259" s="238" t="s">
        <v>84</v>
      </c>
      <c r="AV259" s="12" t="s">
        <v>84</v>
      </c>
      <c r="AW259" s="12" t="s">
        <v>35</v>
      </c>
      <c r="AX259" s="12" t="s">
        <v>82</v>
      </c>
      <c r="AY259" s="238" t="s">
        <v>126</v>
      </c>
    </row>
    <row r="260" s="1" customFormat="1" ht="16.5" customHeight="1">
      <c r="B260" s="37"/>
      <c r="C260" s="203" t="s">
        <v>384</v>
      </c>
      <c r="D260" s="203" t="s">
        <v>128</v>
      </c>
      <c r="E260" s="204" t="s">
        <v>385</v>
      </c>
      <c r="F260" s="205" t="s">
        <v>386</v>
      </c>
      <c r="G260" s="206" t="s">
        <v>131</v>
      </c>
      <c r="H260" s="207">
        <v>18</v>
      </c>
      <c r="I260" s="208"/>
      <c r="J260" s="209">
        <f>ROUND(I260*H260,2)</f>
        <v>0</v>
      </c>
      <c r="K260" s="205" t="s">
        <v>132</v>
      </c>
      <c r="L260" s="42"/>
      <c r="M260" s="210" t="s">
        <v>28</v>
      </c>
      <c r="N260" s="211" t="s">
        <v>45</v>
      </c>
      <c r="O260" s="78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AR260" s="16" t="s">
        <v>133</v>
      </c>
      <c r="AT260" s="16" t="s">
        <v>128</v>
      </c>
      <c r="AU260" s="16" t="s">
        <v>84</v>
      </c>
      <c r="AY260" s="16" t="s">
        <v>126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82</v>
      </c>
      <c r="BK260" s="214">
        <f>ROUND(I260*H260,2)</f>
        <v>0</v>
      </c>
      <c r="BL260" s="16" t="s">
        <v>133</v>
      </c>
      <c r="BM260" s="16" t="s">
        <v>387</v>
      </c>
    </row>
    <row r="261" s="1" customFormat="1">
      <c r="B261" s="37"/>
      <c r="C261" s="38"/>
      <c r="D261" s="215" t="s">
        <v>135</v>
      </c>
      <c r="E261" s="38"/>
      <c r="F261" s="216" t="s">
        <v>388</v>
      </c>
      <c r="G261" s="38"/>
      <c r="H261" s="38"/>
      <c r="I261" s="129"/>
      <c r="J261" s="38"/>
      <c r="K261" s="38"/>
      <c r="L261" s="42"/>
      <c r="M261" s="217"/>
      <c r="N261" s="78"/>
      <c r="O261" s="78"/>
      <c r="P261" s="78"/>
      <c r="Q261" s="78"/>
      <c r="R261" s="78"/>
      <c r="S261" s="78"/>
      <c r="T261" s="79"/>
      <c r="AT261" s="16" t="s">
        <v>135</v>
      </c>
      <c r="AU261" s="16" t="s">
        <v>84</v>
      </c>
    </row>
    <row r="262" s="12" customFormat="1">
      <c r="B262" s="228"/>
      <c r="C262" s="229"/>
      <c r="D262" s="215" t="s">
        <v>137</v>
      </c>
      <c r="E262" s="230" t="s">
        <v>28</v>
      </c>
      <c r="F262" s="231" t="s">
        <v>389</v>
      </c>
      <c r="G262" s="229"/>
      <c r="H262" s="232">
        <v>21.600000000000001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137</v>
      </c>
      <c r="AU262" s="238" t="s">
        <v>84</v>
      </c>
      <c r="AV262" s="12" t="s">
        <v>84</v>
      </c>
      <c r="AW262" s="12" t="s">
        <v>35</v>
      </c>
      <c r="AX262" s="12" t="s">
        <v>74</v>
      </c>
      <c r="AY262" s="238" t="s">
        <v>126</v>
      </c>
    </row>
    <row r="263" s="11" customFormat="1">
      <c r="B263" s="218"/>
      <c r="C263" s="219"/>
      <c r="D263" s="215" t="s">
        <v>137</v>
      </c>
      <c r="E263" s="220" t="s">
        <v>28</v>
      </c>
      <c r="F263" s="221" t="s">
        <v>390</v>
      </c>
      <c r="G263" s="219"/>
      <c r="H263" s="220" t="s">
        <v>28</v>
      </c>
      <c r="I263" s="222"/>
      <c r="J263" s="219"/>
      <c r="K263" s="219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137</v>
      </c>
      <c r="AU263" s="227" t="s">
        <v>84</v>
      </c>
      <c r="AV263" s="11" t="s">
        <v>82</v>
      </c>
      <c r="AW263" s="11" t="s">
        <v>35</v>
      </c>
      <c r="AX263" s="11" t="s">
        <v>74</v>
      </c>
      <c r="AY263" s="227" t="s">
        <v>126</v>
      </c>
    </row>
    <row r="264" s="12" customFormat="1">
      <c r="B264" s="228"/>
      <c r="C264" s="229"/>
      <c r="D264" s="215" t="s">
        <v>137</v>
      </c>
      <c r="E264" s="230" t="s">
        <v>28</v>
      </c>
      <c r="F264" s="231" t="s">
        <v>391</v>
      </c>
      <c r="G264" s="229"/>
      <c r="H264" s="232">
        <v>-3.617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137</v>
      </c>
      <c r="AU264" s="238" t="s">
        <v>84</v>
      </c>
      <c r="AV264" s="12" t="s">
        <v>84</v>
      </c>
      <c r="AW264" s="12" t="s">
        <v>35</v>
      </c>
      <c r="AX264" s="12" t="s">
        <v>74</v>
      </c>
      <c r="AY264" s="238" t="s">
        <v>126</v>
      </c>
    </row>
    <row r="265" s="12" customFormat="1">
      <c r="B265" s="228"/>
      <c r="C265" s="229"/>
      <c r="D265" s="215" t="s">
        <v>137</v>
      </c>
      <c r="E265" s="230" t="s">
        <v>28</v>
      </c>
      <c r="F265" s="231" t="s">
        <v>392</v>
      </c>
      <c r="G265" s="229"/>
      <c r="H265" s="232">
        <v>0.017000000000000001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137</v>
      </c>
      <c r="AU265" s="238" t="s">
        <v>84</v>
      </c>
      <c r="AV265" s="12" t="s">
        <v>84</v>
      </c>
      <c r="AW265" s="12" t="s">
        <v>35</v>
      </c>
      <c r="AX265" s="12" t="s">
        <v>74</v>
      </c>
      <c r="AY265" s="238" t="s">
        <v>126</v>
      </c>
    </row>
    <row r="266" s="13" customFormat="1">
      <c r="B266" s="239"/>
      <c r="C266" s="240"/>
      <c r="D266" s="215" t="s">
        <v>137</v>
      </c>
      <c r="E266" s="241" t="s">
        <v>28</v>
      </c>
      <c r="F266" s="242" t="s">
        <v>143</v>
      </c>
      <c r="G266" s="240"/>
      <c r="H266" s="243">
        <v>18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137</v>
      </c>
      <c r="AU266" s="249" t="s">
        <v>84</v>
      </c>
      <c r="AV266" s="13" t="s">
        <v>133</v>
      </c>
      <c r="AW266" s="13" t="s">
        <v>35</v>
      </c>
      <c r="AX266" s="13" t="s">
        <v>82</v>
      </c>
      <c r="AY266" s="249" t="s">
        <v>126</v>
      </c>
    </row>
    <row r="267" s="10" customFormat="1" ht="22.8" customHeight="1">
      <c r="B267" s="187"/>
      <c r="C267" s="188"/>
      <c r="D267" s="189" t="s">
        <v>73</v>
      </c>
      <c r="E267" s="201" t="s">
        <v>393</v>
      </c>
      <c r="F267" s="201" t="s">
        <v>394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SUM(P268:P271)</f>
        <v>0</v>
      </c>
      <c r="Q267" s="195"/>
      <c r="R267" s="196">
        <f>SUM(R268:R271)</f>
        <v>4.7269250000000005</v>
      </c>
      <c r="S267" s="195"/>
      <c r="T267" s="197">
        <f>SUM(T268:T271)</f>
        <v>0</v>
      </c>
      <c r="AR267" s="198" t="s">
        <v>82</v>
      </c>
      <c r="AT267" s="199" t="s">
        <v>73</v>
      </c>
      <c r="AU267" s="199" t="s">
        <v>82</v>
      </c>
      <c r="AY267" s="198" t="s">
        <v>126</v>
      </c>
      <c r="BK267" s="200">
        <f>SUM(BK268:BK271)</f>
        <v>0</v>
      </c>
    </row>
    <row r="268" s="1" customFormat="1" ht="16.5" customHeight="1">
      <c r="B268" s="37"/>
      <c r="C268" s="203" t="s">
        <v>395</v>
      </c>
      <c r="D268" s="203" t="s">
        <v>128</v>
      </c>
      <c r="E268" s="204" t="s">
        <v>396</v>
      </c>
      <c r="F268" s="205" t="s">
        <v>397</v>
      </c>
      <c r="G268" s="206" t="s">
        <v>131</v>
      </c>
      <c r="H268" s="207">
        <v>2.5</v>
      </c>
      <c r="I268" s="208"/>
      <c r="J268" s="209">
        <f>ROUND(I268*H268,2)</f>
        <v>0</v>
      </c>
      <c r="K268" s="205" t="s">
        <v>132</v>
      </c>
      <c r="L268" s="42"/>
      <c r="M268" s="210" t="s">
        <v>28</v>
      </c>
      <c r="N268" s="211" t="s">
        <v>45</v>
      </c>
      <c r="O268" s="78"/>
      <c r="P268" s="212">
        <f>O268*H268</f>
        <v>0</v>
      </c>
      <c r="Q268" s="212">
        <v>1.8907700000000001</v>
      </c>
      <c r="R268" s="212">
        <f>Q268*H268</f>
        <v>4.7269250000000005</v>
      </c>
      <c r="S268" s="212">
        <v>0</v>
      </c>
      <c r="T268" s="213">
        <f>S268*H268</f>
        <v>0</v>
      </c>
      <c r="AR268" s="16" t="s">
        <v>133</v>
      </c>
      <c r="AT268" s="16" t="s">
        <v>128</v>
      </c>
      <c r="AU268" s="16" t="s">
        <v>84</v>
      </c>
      <c r="AY268" s="16" t="s">
        <v>126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6" t="s">
        <v>82</v>
      </c>
      <c r="BK268" s="214">
        <f>ROUND(I268*H268,2)</f>
        <v>0</v>
      </c>
      <c r="BL268" s="16" t="s">
        <v>133</v>
      </c>
      <c r="BM268" s="16" t="s">
        <v>398</v>
      </c>
    </row>
    <row r="269" s="1" customFormat="1">
      <c r="B269" s="37"/>
      <c r="C269" s="38"/>
      <c r="D269" s="215" t="s">
        <v>135</v>
      </c>
      <c r="E269" s="38"/>
      <c r="F269" s="216" t="s">
        <v>399</v>
      </c>
      <c r="G269" s="38"/>
      <c r="H269" s="38"/>
      <c r="I269" s="129"/>
      <c r="J269" s="38"/>
      <c r="K269" s="38"/>
      <c r="L269" s="42"/>
      <c r="M269" s="217"/>
      <c r="N269" s="78"/>
      <c r="O269" s="78"/>
      <c r="P269" s="78"/>
      <c r="Q269" s="78"/>
      <c r="R269" s="78"/>
      <c r="S269" s="78"/>
      <c r="T269" s="79"/>
      <c r="AT269" s="16" t="s">
        <v>135</v>
      </c>
      <c r="AU269" s="16" t="s">
        <v>84</v>
      </c>
    </row>
    <row r="270" s="11" customFormat="1">
      <c r="B270" s="218"/>
      <c r="C270" s="219"/>
      <c r="D270" s="215" t="s">
        <v>137</v>
      </c>
      <c r="E270" s="220" t="s">
        <v>28</v>
      </c>
      <c r="F270" s="221" t="s">
        <v>400</v>
      </c>
      <c r="G270" s="219"/>
      <c r="H270" s="220" t="s">
        <v>28</v>
      </c>
      <c r="I270" s="222"/>
      <c r="J270" s="219"/>
      <c r="K270" s="219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137</v>
      </c>
      <c r="AU270" s="227" t="s">
        <v>84</v>
      </c>
      <c r="AV270" s="11" t="s">
        <v>82</v>
      </c>
      <c r="AW270" s="11" t="s">
        <v>35</v>
      </c>
      <c r="AX270" s="11" t="s">
        <v>74</v>
      </c>
      <c r="AY270" s="227" t="s">
        <v>126</v>
      </c>
    </row>
    <row r="271" s="12" customFormat="1">
      <c r="B271" s="228"/>
      <c r="C271" s="229"/>
      <c r="D271" s="215" t="s">
        <v>137</v>
      </c>
      <c r="E271" s="230" t="s">
        <v>28</v>
      </c>
      <c r="F271" s="231" t="s">
        <v>401</v>
      </c>
      <c r="G271" s="229"/>
      <c r="H271" s="232">
        <v>2.5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137</v>
      </c>
      <c r="AU271" s="238" t="s">
        <v>84</v>
      </c>
      <c r="AV271" s="12" t="s">
        <v>84</v>
      </c>
      <c r="AW271" s="12" t="s">
        <v>35</v>
      </c>
      <c r="AX271" s="12" t="s">
        <v>82</v>
      </c>
      <c r="AY271" s="238" t="s">
        <v>126</v>
      </c>
    </row>
    <row r="272" s="10" customFormat="1" ht="22.8" customHeight="1">
      <c r="B272" s="187"/>
      <c r="C272" s="188"/>
      <c r="D272" s="189" t="s">
        <v>73</v>
      </c>
      <c r="E272" s="201" t="s">
        <v>402</v>
      </c>
      <c r="F272" s="201" t="s">
        <v>403</v>
      </c>
      <c r="G272" s="188"/>
      <c r="H272" s="188"/>
      <c r="I272" s="191"/>
      <c r="J272" s="202">
        <f>BK272</f>
        <v>0</v>
      </c>
      <c r="K272" s="188"/>
      <c r="L272" s="193"/>
      <c r="M272" s="194"/>
      <c r="N272" s="195"/>
      <c r="O272" s="195"/>
      <c r="P272" s="196">
        <f>SUM(P273:P292)</f>
        <v>0</v>
      </c>
      <c r="Q272" s="195"/>
      <c r="R272" s="196">
        <f>SUM(R273:R292)</f>
        <v>6.0215999999999994</v>
      </c>
      <c r="S272" s="195"/>
      <c r="T272" s="197">
        <f>SUM(T273:T292)</f>
        <v>0</v>
      </c>
      <c r="AR272" s="198" t="s">
        <v>82</v>
      </c>
      <c r="AT272" s="199" t="s">
        <v>73</v>
      </c>
      <c r="AU272" s="199" t="s">
        <v>82</v>
      </c>
      <c r="AY272" s="198" t="s">
        <v>126</v>
      </c>
      <c r="BK272" s="200">
        <f>SUM(BK273:BK292)</f>
        <v>0</v>
      </c>
    </row>
    <row r="273" s="1" customFormat="1" ht="16.5" customHeight="1">
      <c r="B273" s="37"/>
      <c r="C273" s="203" t="s">
        <v>404</v>
      </c>
      <c r="D273" s="203" t="s">
        <v>128</v>
      </c>
      <c r="E273" s="204" t="s">
        <v>405</v>
      </c>
      <c r="F273" s="205" t="s">
        <v>406</v>
      </c>
      <c r="G273" s="206" t="s">
        <v>186</v>
      </c>
      <c r="H273" s="207">
        <v>870</v>
      </c>
      <c r="I273" s="208"/>
      <c r="J273" s="209">
        <f>ROUND(I273*H273,2)</f>
        <v>0</v>
      </c>
      <c r="K273" s="205" t="s">
        <v>132</v>
      </c>
      <c r="L273" s="42"/>
      <c r="M273" s="210" t="s">
        <v>28</v>
      </c>
      <c r="N273" s="211" t="s">
        <v>45</v>
      </c>
      <c r="O273" s="78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AR273" s="16" t="s">
        <v>133</v>
      </c>
      <c r="AT273" s="16" t="s">
        <v>128</v>
      </c>
      <c r="AU273" s="16" t="s">
        <v>84</v>
      </c>
      <c r="AY273" s="16" t="s">
        <v>126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6" t="s">
        <v>82</v>
      </c>
      <c r="BK273" s="214">
        <f>ROUND(I273*H273,2)</f>
        <v>0</v>
      </c>
      <c r="BL273" s="16" t="s">
        <v>133</v>
      </c>
      <c r="BM273" s="16" t="s">
        <v>407</v>
      </c>
    </row>
    <row r="274" s="1" customFormat="1">
      <c r="B274" s="37"/>
      <c r="C274" s="38"/>
      <c r="D274" s="215" t="s">
        <v>135</v>
      </c>
      <c r="E274" s="38"/>
      <c r="F274" s="216" t="s">
        <v>408</v>
      </c>
      <c r="G274" s="38"/>
      <c r="H274" s="38"/>
      <c r="I274" s="129"/>
      <c r="J274" s="38"/>
      <c r="K274" s="38"/>
      <c r="L274" s="42"/>
      <c r="M274" s="217"/>
      <c r="N274" s="78"/>
      <c r="O274" s="78"/>
      <c r="P274" s="78"/>
      <c r="Q274" s="78"/>
      <c r="R274" s="78"/>
      <c r="S274" s="78"/>
      <c r="T274" s="79"/>
      <c r="AT274" s="16" t="s">
        <v>135</v>
      </c>
      <c r="AU274" s="16" t="s">
        <v>84</v>
      </c>
    </row>
    <row r="275" s="11" customFormat="1">
      <c r="B275" s="218"/>
      <c r="C275" s="219"/>
      <c r="D275" s="215" t="s">
        <v>137</v>
      </c>
      <c r="E275" s="220" t="s">
        <v>28</v>
      </c>
      <c r="F275" s="221" t="s">
        <v>138</v>
      </c>
      <c r="G275" s="219"/>
      <c r="H275" s="220" t="s">
        <v>28</v>
      </c>
      <c r="I275" s="222"/>
      <c r="J275" s="219"/>
      <c r="K275" s="219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137</v>
      </c>
      <c r="AU275" s="227" t="s">
        <v>84</v>
      </c>
      <c r="AV275" s="11" t="s">
        <v>82</v>
      </c>
      <c r="AW275" s="11" t="s">
        <v>35</v>
      </c>
      <c r="AX275" s="11" t="s">
        <v>74</v>
      </c>
      <c r="AY275" s="227" t="s">
        <v>126</v>
      </c>
    </row>
    <row r="276" s="12" customFormat="1">
      <c r="B276" s="228"/>
      <c r="C276" s="229"/>
      <c r="D276" s="215" t="s">
        <v>137</v>
      </c>
      <c r="E276" s="230" t="s">
        <v>28</v>
      </c>
      <c r="F276" s="231" t="s">
        <v>409</v>
      </c>
      <c r="G276" s="229"/>
      <c r="H276" s="232">
        <v>870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137</v>
      </c>
      <c r="AU276" s="238" t="s">
        <v>84</v>
      </c>
      <c r="AV276" s="12" t="s">
        <v>84</v>
      </c>
      <c r="AW276" s="12" t="s">
        <v>35</v>
      </c>
      <c r="AX276" s="12" t="s">
        <v>82</v>
      </c>
      <c r="AY276" s="238" t="s">
        <v>126</v>
      </c>
    </row>
    <row r="277" s="1" customFormat="1" ht="16.5" customHeight="1">
      <c r="B277" s="37"/>
      <c r="C277" s="203" t="s">
        <v>410</v>
      </c>
      <c r="D277" s="203" t="s">
        <v>128</v>
      </c>
      <c r="E277" s="204" t="s">
        <v>411</v>
      </c>
      <c r="F277" s="205" t="s">
        <v>412</v>
      </c>
      <c r="G277" s="206" t="s">
        <v>186</v>
      </c>
      <c r="H277" s="207">
        <v>870</v>
      </c>
      <c r="I277" s="208"/>
      <c r="J277" s="209">
        <f>ROUND(I277*H277,2)</f>
        <v>0</v>
      </c>
      <c r="K277" s="205" t="s">
        <v>132</v>
      </c>
      <c r="L277" s="42"/>
      <c r="M277" s="210" t="s">
        <v>28</v>
      </c>
      <c r="N277" s="211" t="s">
        <v>45</v>
      </c>
      <c r="O277" s="78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AR277" s="16" t="s">
        <v>133</v>
      </c>
      <c r="AT277" s="16" t="s">
        <v>128</v>
      </c>
      <c r="AU277" s="16" t="s">
        <v>84</v>
      </c>
      <c r="AY277" s="16" t="s">
        <v>126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82</v>
      </c>
      <c r="BK277" s="214">
        <f>ROUND(I277*H277,2)</f>
        <v>0</v>
      </c>
      <c r="BL277" s="16" t="s">
        <v>133</v>
      </c>
      <c r="BM277" s="16" t="s">
        <v>413</v>
      </c>
    </row>
    <row r="278" s="1" customFormat="1">
      <c r="B278" s="37"/>
      <c r="C278" s="38"/>
      <c r="D278" s="215" t="s">
        <v>135</v>
      </c>
      <c r="E278" s="38"/>
      <c r="F278" s="216" t="s">
        <v>414</v>
      </c>
      <c r="G278" s="38"/>
      <c r="H278" s="38"/>
      <c r="I278" s="129"/>
      <c r="J278" s="38"/>
      <c r="K278" s="38"/>
      <c r="L278" s="42"/>
      <c r="M278" s="217"/>
      <c r="N278" s="78"/>
      <c r="O278" s="78"/>
      <c r="P278" s="78"/>
      <c r="Q278" s="78"/>
      <c r="R278" s="78"/>
      <c r="S278" s="78"/>
      <c r="T278" s="79"/>
      <c r="AT278" s="16" t="s">
        <v>135</v>
      </c>
      <c r="AU278" s="16" t="s">
        <v>84</v>
      </c>
    </row>
    <row r="279" s="1" customFormat="1" ht="16.5" customHeight="1">
      <c r="B279" s="37"/>
      <c r="C279" s="203" t="s">
        <v>415</v>
      </c>
      <c r="D279" s="203" t="s">
        <v>128</v>
      </c>
      <c r="E279" s="204" t="s">
        <v>416</v>
      </c>
      <c r="F279" s="205" t="s">
        <v>417</v>
      </c>
      <c r="G279" s="206" t="s">
        <v>186</v>
      </c>
      <c r="H279" s="207">
        <v>870</v>
      </c>
      <c r="I279" s="208"/>
      <c r="J279" s="209">
        <f>ROUND(I279*H279,2)</f>
        <v>0</v>
      </c>
      <c r="K279" s="205" t="s">
        <v>132</v>
      </c>
      <c r="L279" s="42"/>
      <c r="M279" s="210" t="s">
        <v>28</v>
      </c>
      <c r="N279" s="211" t="s">
        <v>45</v>
      </c>
      <c r="O279" s="78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AR279" s="16" t="s">
        <v>133</v>
      </c>
      <c r="AT279" s="16" t="s">
        <v>128</v>
      </c>
      <c r="AU279" s="16" t="s">
        <v>84</v>
      </c>
      <c r="AY279" s="16" t="s">
        <v>126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6" t="s">
        <v>82</v>
      </c>
      <c r="BK279" s="214">
        <f>ROUND(I279*H279,2)</f>
        <v>0</v>
      </c>
      <c r="BL279" s="16" t="s">
        <v>133</v>
      </c>
      <c r="BM279" s="16" t="s">
        <v>418</v>
      </c>
    </row>
    <row r="280" s="1" customFormat="1">
      <c r="B280" s="37"/>
      <c r="C280" s="38"/>
      <c r="D280" s="215" t="s">
        <v>135</v>
      </c>
      <c r="E280" s="38"/>
      <c r="F280" s="216" t="s">
        <v>419</v>
      </c>
      <c r="G280" s="38"/>
      <c r="H280" s="38"/>
      <c r="I280" s="129"/>
      <c r="J280" s="38"/>
      <c r="K280" s="38"/>
      <c r="L280" s="42"/>
      <c r="M280" s="217"/>
      <c r="N280" s="78"/>
      <c r="O280" s="78"/>
      <c r="P280" s="78"/>
      <c r="Q280" s="78"/>
      <c r="R280" s="78"/>
      <c r="S280" s="78"/>
      <c r="T280" s="79"/>
      <c r="AT280" s="16" t="s">
        <v>135</v>
      </c>
      <c r="AU280" s="16" t="s">
        <v>84</v>
      </c>
    </row>
    <row r="281" s="1" customFormat="1" ht="16.5" customHeight="1">
      <c r="B281" s="37"/>
      <c r="C281" s="203" t="s">
        <v>420</v>
      </c>
      <c r="D281" s="203" t="s">
        <v>128</v>
      </c>
      <c r="E281" s="204" t="s">
        <v>421</v>
      </c>
      <c r="F281" s="205" t="s">
        <v>422</v>
      </c>
      <c r="G281" s="206" t="s">
        <v>186</v>
      </c>
      <c r="H281" s="207">
        <v>870</v>
      </c>
      <c r="I281" s="208"/>
      <c r="J281" s="209">
        <f>ROUND(I281*H281,2)</f>
        <v>0</v>
      </c>
      <c r="K281" s="205" t="s">
        <v>132</v>
      </c>
      <c r="L281" s="42"/>
      <c r="M281" s="210" t="s">
        <v>28</v>
      </c>
      <c r="N281" s="211" t="s">
        <v>45</v>
      </c>
      <c r="O281" s="78"/>
      <c r="P281" s="212">
        <f>O281*H281</f>
        <v>0</v>
      </c>
      <c r="Q281" s="212">
        <v>0.0065199999999999998</v>
      </c>
      <c r="R281" s="212">
        <f>Q281*H281</f>
        <v>5.6723999999999997</v>
      </c>
      <c r="S281" s="212">
        <v>0</v>
      </c>
      <c r="T281" s="213">
        <f>S281*H281</f>
        <v>0</v>
      </c>
      <c r="AR281" s="16" t="s">
        <v>133</v>
      </c>
      <c r="AT281" s="16" t="s">
        <v>128</v>
      </c>
      <c r="AU281" s="16" t="s">
        <v>84</v>
      </c>
      <c r="AY281" s="16" t="s">
        <v>126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6" t="s">
        <v>82</v>
      </c>
      <c r="BK281" s="214">
        <f>ROUND(I281*H281,2)</f>
        <v>0</v>
      </c>
      <c r="BL281" s="16" t="s">
        <v>133</v>
      </c>
      <c r="BM281" s="16" t="s">
        <v>423</v>
      </c>
    </row>
    <row r="282" s="1" customFormat="1">
      <c r="B282" s="37"/>
      <c r="C282" s="38"/>
      <c r="D282" s="215" t="s">
        <v>135</v>
      </c>
      <c r="E282" s="38"/>
      <c r="F282" s="216" t="s">
        <v>424</v>
      </c>
      <c r="G282" s="38"/>
      <c r="H282" s="38"/>
      <c r="I282" s="129"/>
      <c r="J282" s="38"/>
      <c r="K282" s="38"/>
      <c r="L282" s="42"/>
      <c r="M282" s="217"/>
      <c r="N282" s="78"/>
      <c r="O282" s="78"/>
      <c r="P282" s="78"/>
      <c r="Q282" s="78"/>
      <c r="R282" s="78"/>
      <c r="S282" s="78"/>
      <c r="T282" s="79"/>
      <c r="AT282" s="16" t="s">
        <v>135</v>
      </c>
      <c r="AU282" s="16" t="s">
        <v>84</v>
      </c>
    </row>
    <row r="283" s="1" customFormat="1" ht="16.5" customHeight="1">
      <c r="B283" s="37"/>
      <c r="C283" s="203" t="s">
        <v>425</v>
      </c>
      <c r="D283" s="203" t="s">
        <v>128</v>
      </c>
      <c r="E283" s="204" t="s">
        <v>426</v>
      </c>
      <c r="F283" s="205" t="s">
        <v>427</v>
      </c>
      <c r="G283" s="206" t="s">
        <v>186</v>
      </c>
      <c r="H283" s="207">
        <v>870</v>
      </c>
      <c r="I283" s="208"/>
      <c r="J283" s="209">
        <f>ROUND(I283*H283,2)</f>
        <v>0</v>
      </c>
      <c r="K283" s="205" t="s">
        <v>132</v>
      </c>
      <c r="L283" s="42"/>
      <c r="M283" s="210" t="s">
        <v>28</v>
      </c>
      <c r="N283" s="211" t="s">
        <v>45</v>
      </c>
      <c r="O283" s="78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AR283" s="16" t="s">
        <v>133</v>
      </c>
      <c r="AT283" s="16" t="s">
        <v>128</v>
      </c>
      <c r="AU283" s="16" t="s">
        <v>84</v>
      </c>
      <c r="AY283" s="16" t="s">
        <v>126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82</v>
      </c>
      <c r="BK283" s="214">
        <f>ROUND(I283*H283,2)</f>
        <v>0</v>
      </c>
      <c r="BL283" s="16" t="s">
        <v>133</v>
      </c>
      <c r="BM283" s="16" t="s">
        <v>428</v>
      </c>
    </row>
    <row r="284" s="1" customFormat="1">
      <c r="B284" s="37"/>
      <c r="C284" s="38"/>
      <c r="D284" s="215" t="s">
        <v>135</v>
      </c>
      <c r="E284" s="38"/>
      <c r="F284" s="216" t="s">
        <v>429</v>
      </c>
      <c r="G284" s="38"/>
      <c r="H284" s="38"/>
      <c r="I284" s="129"/>
      <c r="J284" s="38"/>
      <c r="K284" s="38"/>
      <c r="L284" s="42"/>
      <c r="M284" s="217"/>
      <c r="N284" s="78"/>
      <c r="O284" s="78"/>
      <c r="P284" s="78"/>
      <c r="Q284" s="78"/>
      <c r="R284" s="78"/>
      <c r="S284" s="78"/>
      <c r="T284" s="79"/>
      <c r="AT284" s="16" t="s">
        <v>135</v>
      </c>
      <c r="AU284" s="16" t="s">
        <v>84</v>
      </c>
    </row>
    <row r="285" s="1" customFormat="1" ht="16.5" customHeight="1">
      <c r="B285" s="37"/>
      <c r="C285" s="203" t="s">
        <v>430</v>
      </c>
      <c r="D285" s="203" t="s">
        <v>128</v>
      </c>
      <c r="E285" s="204" t="s">
        <v>431</v>
      </c>
      <c r="F285" s="205" t="s">
        <v>432</v>
      </c>
      <c r="G285" s="206" t="s">
        <v>186</v>
      </c>
      <c r="H285" s="207">
        <v>970</v>
      </c>
      <c r="I285" s="208"/>
      <c r="J285" s="209">
        <f>ROUND(I285*H285,2)</f>
        <v>0</v>
      </c>
      <c r="K285" s="205" t="s">
        <v>132</v>
      </c>
      <c r="L285" s="42"/>
      <c r="M285" s="210" t="s">
        <v>28</v>
      </c>
      <c r="N285" s="211" t="s">
        <v>45</v>
      </c>
      <c r="O285" s="78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AR285" s="16" t="s">
        <v>133</v>
      </c>
      <c r="AT285" s="16" t="s">
        <v>128</v>
      </c>
      <c r="AU285" s="16" t="s">
        <v>84</v>
      </c>
      <c r="AY285" s="16" t="s">
        <v>126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6" t="s">
        <v>82</v>
      </c>
      <c r="BK285" s="214">
        <f>ROUND(I285*H285,2)</f>
        <v>0</v>
      </c>
      <c r="BL285" s="16" t="s">
        <v>133</v>
      </c>
      <c r="BM285" s="16" t="s">
        <v>433</v>
      </c>
    </row>
    <row r="286" s="1" customFormat="1">
      <c r="B286" s="37"/>
      <c r="C286" s="38"/>
      <c r="D286" s="215" t="s">
        <v>135</v>
      </c>
      <c r="E286" s="38"/>
      <c r="F286" s="216" t="s">
        <v>434</v>
      </c>
      <c r="G286" s="38"/>
      <c r="H286" s="38"/>
      <c r="I286" s="129"/>
      <c r="J286" s="38"/>
      <c r="K286" s="38"/>
      <c r="L286" s="42"/>
      <c r="M286" s="217"/>
      <c r="N286" s="78"/>
      <c r="O286" s="78"/>
      <c r="P286" s="78"/>
      <c r="Q286" s="78"/>
      <c r="R286" s="78"/>
      <c r="S286" s="78"/>
      <c r="T286" s="79"/>
      <c r="AT286" s="16" t="s">
        <v>135</v>
      </c>
      <c r="AU286" s="16" t="s">
        <v>84</v>
      </c>
    </row>
    <row r="287" s="12" customFormat="1">
      <c r="B287" s="228"/>
      <c r="C287" s="229"/>
      <c r="D287" s="215" t="s">
        <v>137</v>
      </c>
      <c r="E287" s="230" t="s">
        <v>28</v>
      </c>
      <c r="F287" s="231" t="s">
        <v>409</v>
      </c>
      <c r="G287" s="229"/>
      <c r="H287" s="232">
        <v>870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137</v>
      </c>
      <c r="AU287" s="238" t="s">
        <v>84</v>
      </c>
      <c r="AV287" s="12" t="s">
        <v>84</v>
      </c>
      <c r="AW287" s="12" t="s">
        <v>35</v>
      </c>
      <c r="AX287" s="12" t="s">
        <v>74</v>
      </c>
      <c r="AY287" s="238" t="s">
        <v>126</v>
      </c>
    </row>
    <row r="288" s="11" customFormat="1">
      <c r="B288" s="218"/>
      <c r="C288" s="219"/>
      <c r="D288" s="215" t="s">
        <v>137</v>
      </c>
      <c r="E288" s="220" t="s">
        <v>28</v>
      </c>
      <c r="F288" s="221" t="s">
        <v>435</v>
      </c>
      <c r="G288" s="219"/>
      <c r="H288" s="220" t="s">
        <v>28</v>
      </c>
      <c r="I288" s="222"/>
      <c r="J288" s="219"/>
      <c r="K288" s="219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137</v>
      </c>
      <c r="AU288" s="227" t="s">
        <v>84</v>
      </c>
      <c r="AV288" s="11" t="s">
        <v>82</v>
      </c>
      <c r="AW288" s="11" t="s">
        <v>35</v>
      </c>
      <c r="AX288" s="11" t="s">
        <v>74</v>
      </c>
      <c r="AY288" s="227" t="s">
        <v>126</v>
      </c>
    </row>
    <row r="289" s="12" customFormat="1">
      <c r="B289" s="228"/>
      <c r="C289" s="229"/>
      <c r="D289" s="215" t="s">
        <v>137</v>
      </c>
      <c r="E289" s="230" t="s">
        <v>28</v>
      </c>
      <c r="F289" s="231" t="s">
        <v>436</v>
      </c>
      <c r="G289" s="229"/>
      <c r="H289" s="232">
        <v>100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137</v>
      </c>
      <c r="AU289" s="238" t="s">
        <v>84</v>
      </c>
      <c r="AV289" s="12" t="s">
        <v>84</v>
      </c>
      <c r="AW289" s="12" t="s">
        <v>35</v>
      </c>
      <c r="AX289" s="12" t="s">
        <v>74</v>
      </c>
      <c r="AY289" s="238" t="s">
        <v>126</v>
      </c>
    </row>
    <row r="290" s="13" customFormat="1">
      <c r="B290" s="239"/>
      <c r="C290" s="240"/>
      <c r="D290" s="215" t="s">
        <v>137</v>
      </c>
      <c r="E290" s="241" t="s">
        <v>28</v>
      </c>
      <c r="F290" s="242" t="s">
        <v>143</v>
      </c>
      <c r="G290" s="240"/>
      <c r="H290" s="243">
        <v>970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137</v>
      </c>
      <c r="AU290" s="249" t="s">
        <v>84</v>
      </c>
      <c r="AV290" s="13" t="s">
        <v>133</v>
      </c>
      <c r="AW290" s="13" t="s">
        <v>35</v>
      </c>
      <c r="AX290" s="13" t="s">
        <v>82</v>
      </c>
      <c r="AY290" s="249" t="s">
        <v>126</v>
      </c>
    </row>
    <row r="291" s="1" customFormat="1" ht="16.5" customHeight="1">
      <c r="B291" s="37"/>
      <c r="C291" s="203" t="s">
        <v>437</v>
      </c>
      <c r="D291" s="203" t="s">
        <v>128</v>
      </c>
      <c r="E291" s="204" t="s">
        <v>438</v>
      </c>
      <c r="F291" s="205" t="s">
        <v>439</v>
      </c>
      <c r="G291" s="206" t="s">
        <v>186</v>
      </c>
      <c r="H291" s="207">
        <v>970</v>
      </c>
      <c r="I291" s="208"/>
      <c r="J291" s="209">
        <f>ROUND(I291*H291,2)</f>
        <v>0</v>
      </c>
      <c r="K291" s="205" t="s">
        <v>132</v>
      </c>
      <c r="L291" s="42"/>
      <c r="M291" s="210" t="s">
        <v>28</v>
      </c>
      <c r="N291" s="211" t="s">
        <v>45</v>
      </c>
      <c r="O291" s="78"/>
      <c r="P291" s="212">
        <f>O291*H291</f>
        <v>0</v>
      </c>
      <c r="Q291" s="212">
        <v>0.00036000000000000002</v>
      </c>
      <c r="R291" s="212">
        <f>Q291*H291</f>
        <v>0.34920000000000001</v>
      </c>
      <c r="S291" s="212">
        <v>0</v>
      </c>
      <c r="T291" s="213">
        <f>S291*H291</f>
        <v>0</v>
      </c>
      <c r="AR291" s="16" t="s">
        <v>133</v>
      </c>
      <c r="AT291" s="16" t="s">
        <v>128</v>
      </c>
      <c r="AU291" s="16" t="s">
        <v>84</v>
      </c>
      <c r="AY291" s="16" t="s">
        <v>126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6" t="s">
        <v>82</v>
      </c>
      <c r="BK291" s="214">
        <f>ROUND(I291*H291,2)</f>
        <v>0</v>
      </c>
      <c r="BL291" s="16" t="s">
        <v>133</v>
      </c>
      <c r="BM291" s="16" t="s">
        <v>440</v>
      </c>
    </row>
    <row r="292" s="1" customFormat="1">
      <c r="B292" s="37"/>
      <c r="C292" s="38"/>
      <c r="D292" s="215" t="s">
        <v>135</v>
      </c>
      <c r="E292" s="38"/>
      <c r="F292" s="216" t="s">
        <v>441</v>
      </c>
      <c r="G292" s="38"/>
      <c r="H292" s="38"/>
      <c r="I292" s="129"/>
      <c r="J292" s="38"/>
      <c r="K292" s="38"/>
      <c r="L292" s="42"/>
      <c r="M292" s="217"/>
      <c r="N292" s="78"/>
      <c r="O292" s="78"/>
      <c r="P292" s="78"/>
      <c r="Q292" s="78"/>
      <c r="R292" s="78"/>
      <c r="S292" s="78"/>
      <c r="T292" s="79"/>
      <c r="AT292" s="16" t="s">
        <v>135</v>
      </c>
      <c r="AU292" s="16" t="s">
        <v>84</v>
      </c>
    </row>
    <row r="293" s="10" customFormat="1" ht="22.8" customHeight="1">
      <c r="B293" s="187"/>
      <c r="C293" s="188"/>
      <c r="D293" s="189" t="s">
        <v>73</v>
      </c>
      <c r="E293" s="201" t="s">
        <v>442</v>
      </c>
      <c r="F293" s="201" t="s">
        <v>443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SUM(P294:P310)</f>
        <v>0</v>
      </c>
      <c r="Q293" s="195"/>
      <c r="R293" s="196">
        <f>SUM(R294:R310)</f>
        <v>27.150439999999996</v>
      </c>
      <c r="S293" s="195"/>
      <c r="T293" s="197">
        <f>SUM(T294:T310)</f>
        <v>0</v>
      </c>
      <c r="AR293" s="198" t="s">
        <v>82</v>
      </c>
      <c r="AT293" s="199" t="s">
        <v>73</v>
      </c>
      <c r="AU293" s="199" t="s">
        <v>82</v>
      </c>
      <c r="AY293" s="198" t="s">
        <v>126</v>
      </c>
      <c r="BK293" s="200">
        <f>SUM(BK294:BK310)</f>
        <v>0</v>
      </c>
    </row>
    <row r="294" s="1" customFormat="1" ht="16.5" customHeight="1">
      <c r="B294" s="37"/>
      <c r="C294" s="203" t="s">
        <v>444</v>
      </c>
      <c r="D294" s="203" t="s">
        <v>128</v>
      </c>
      <c r="E294" s="204" t="s">
        <v>445</v>
      </c>
      <c r="F294" s="205" t="s">
        <v>446</v>
      </c>
      <c r="G294" s="206" t="s">
        <v>186</v>
      </c>
      <c r="H294" s="207">
        <v>25</v>
      </c>
      <c r="I294" s="208"/>
      <c r="J294" s="209">
        <f>ROUND(I294*H294,2)</f>
        <v>0</v>
      </c>
      <c r="K294" s="205" t="s">
        <v>132</v>
      </c>
      <c r="L294" s="42"/>
      <c r="M294" s="210" t="s">
        <v>28</v>
      </c>
      <c r="N294" s="211" t="s">
        <v>45</v>
      </c>
      <c r="O294" s="78"/>
      <c r="P294" s="212">
        <f>O294*H294</f>
        <v>0</v>
      </c>
      <c r="Q294" s="212">
        <v>0.10362</v>
      </c>
      <c r="R294" s="212">
        <f>Q294*H294</f>
        <v>2.5905</v>
      </c>
      <c r="S294" s="212">
        <v>0</v>
      </c>
      <c r="T294" s="213">
        <f>S294*H294</f>
        <v>0</v>
      </c>
      <c r="AR294" s="16" t="s">
        <v>133</v>
      </c>
      <c r="AT294" s="16" t="s">
        <v>128</v>
      </c>
      <c r="AU294" s="16" t="s">
        <v>84</v>
      </c>
      <c r="AY294" s="16" t="s">
        <v>126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6" t="s">
        <v>82</v>
      </c>
      <c r="BK294" s="214">
        <f>ROUND(I294*H294,2)</f>
        <v>0</v>
      </c>
      <c r="BL294" s="16" t="s">
        <v>133</v>
      </c>
      <c r="BM294" s="16" t="s">
        <v>447</v>
      </c>
    </row>
    <row r="295" s="1" customFormat="1">
      <c r="B295" s="37"/>
      <c r="C295" s="38"/>
      <c r="D295" s="215" t="s">
        <v>135</v>
      </c>
      <c r="E295" s="38"/>
      <c r="F295" s="216" t="s">
        <v>448</v>
      </c>
      <c r="G295" s="38"/>
      <c r="H295" s="38"/>
      <c r="I295" s="129"/>
      <c r="J295" s="38"/>
      <c r="K295" s="38"/>
      <c r="L295" s="42"/>
      <c r="M295" s="217"/>
      <c r="N295" s="78"/>
      <c r="O295" s="78"/>
      <c r="P295" s="78"/>
      <c r="Q295" s="78"/>
      <c r="R295" s="78"/>
      <c r="S295" s="78"/>
      <c r="T295" s="79"/>
      <c r="AT295" s="16" t="s">
        <v>135</v>
      </c>
      <c r="AU295" s="16" t="s">
        <v>84</v>
      </c>
    </row>
    <row r="296" s="1" customFormat="1" ht="16.5" customHeight="1">
      <c r="B296" s="37"/>
      <c r="C296" s="261" t="s">
        <v>393</v>
      </c>
      <c r="D296" s="261" t="s">
        <v>270</v>
      </c>
      <c r="E296" s="262" t="s">
        <v>449</v>
      </c>
      <c r="F296" s="263" t="s">
        <v>450</v>
      </c>
      <c r="G296" s="264" t="s">
        <v>186</v>
      </c>
      <c r="H296" s="265">
        <v>26</v>
      </c>
      <c r="I296" s="266"/>
      <c r="J296" s="267">
        <f>ROUND(I296*H296,2)</f>
        <v>0</v>
      </c>
      <c r="K296" s="263" t="s">
        <v>28</v>
      </c>
      <c r="L296" s="268"/>
      <c r="M296" s="269" t="s">
        <v>28</v>
      </c>
      <c r="N296" s="270" t="s">
        <v>45</v>
      </c>
      <c r="O296" s="78"/>
      <c r="P296" s="212">
        <f>O296*H296</f>
        <v>0</v>
      </c>
      <c r="Q296" s="212">
        <v>0.16500000000000001</v>
      </c>
      <c r="R296" s="212">
        <f>Q296*H296</f>
        <v>4.29</v>
      </c>
      <c r="S296" s="212">
        <v>0</v>
      </c>
      <c r="T296" s="213">
        <f>S296*H296</f>
        <v>0</v>
      </c>
      <c r="AR296" s="16" t="s">
        <v>183</v>
      </c>
      <c r="AT296" s="16" t="s">
        <v>270</v>
      </c>
      <c r="AU296" s="16" t="s">
        <v>84</v>
      </c>
      <c r="AY296" s="16" t="s">
        <v>126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6" t="s">
        <v>82</v>
      </c>
      <c r="BK296" s="214">
        <f>ROUND(I296*H296,2)</f>
        <v>0</v>
      </c>
      <c r="BL296" s="16" t="s">
        <v>133</v>
      </c>
      <c r="BM296" s="16" t="s">
        <v>451</v>
      </c>
    </row>
    <row r="297" s="1" customFormat="1">
      <c r="B297" s="37"/>
      <c r="C297" s="38"/>
      <c r="D297" s="215" t="s">
        <v>135</v>
      </c>
      <c r="E297" s="38"/>
      <c r="F297" s="216" t="s">
        <v>450</v>
      </c>
      <c r="G297" s="38"/>
      <c r="H297" s="38"/>
      <c r="I297" s="129"/>
      <c r="J297" s="38"/>
      <c r="K297" s="38"/>
      <c r="L297" s="42"/>
      <c r="M297" s="217"/>
      <c r="N297" s="78"/>
      <c r="O297" s="78"/>
      <c r="P297" s="78"/>
      <c r="Q297" s="78"/>
      <c r="R297" s="78"/>
      <c r="S297" s="78"/>
      <c r="T297" s="79"/>
      <c r="AT297" s="16" t="s">
        <v>135</v>
      </c>
      <c r="AU297" s="16" t="s">
        <v>84</v>
      </c>
    </row>
    <row r="298" s="11" customFormat="1">
      <c r="B298" s="218"/>
      <c r="C298" s="219"/>
      <c r="D298" s="215" t="s">
        <v>137</v>
      </c>
      <c r="E298" s="220" t="s">
        <v>28</v>
      </c>
      <c r="F298" s="221" t="s">
        <v>452</v>
      </c>
      <c r="G298" s="219"/>
      <c r="H298" s="220" t="s">
        <v>28</v>
      </c>
      <c r="I298" s="222"/>
      <c r="J298" s="219"/>
      <c r="K298" s="219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137</v>
      </c>
      <c r="AU298" s="227" t="s">
        <v>84</v>
      </c>
      <c r="AV298" s="11" t="s">
        <v>82</v>
      </c>
      <c r="AW298" s="11" t="s">
        <v>35</v>
      </c>
      <c r="AX298" s="11" t="s">
        <v>74</v>
      </c>
      <c r="AY298" s="227" t="s">
        <v>126</v>
      </c>
    </row>
    <row r="299" s="11" customFormat="1">
      <c r="B299" s="218"/>
      <c r="C299" s="219"/>
      <c r="D299" s="215" t="s">
        <v>137</v>
      </c>
      <c r="E299" s="220" t="s">
        <v>28</v>
      </c>
      <c r="F299" s="221" t="s">
        <v>453</v>
      </c>
      <c r="G299" s="219"/>
      <c r="H299" s="220" t="s">
        <v>28</v>
      </c>
      <c r="I299" s="222"/>
      <c r="J299" s="219"/>
      <c r="K299" s="219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137</v>
      </c>
      <c r="AU299" s="227" t="s">
        <v>84</v>
      </c>
      <c r="AV299" s="11" t="s">
        <v>82</v>
      </c>
      <c r="AW299" s="11" t="s">
        <v>35</v>
      </c>
      <c r="AX299" s="11" t="s">
        <v>74</v>
      </c>
      <c r="AY299" s="227" t="s">
        <v>126</v>
      </c>
    </row>
    <row r="300" s="12" customFormat="1">
      <c r="B300" s="228"/>
      <c r="C300" s="229"/>
      <c r="D300" s="215" t="s">
        <v>137</v>
      </c>
      <c r="E300" s="230" t="s">
        <v>28</v>
      </c>
      <c r="F300" s="231" t="s">
        <v>454</v>
      </c>
      <c r="G300" s="229"/>
      <c r="H300" s="232">
        <v>26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137</v>
      </c>
      <c r="AU300" s="238" t="s">
        <v>84</v>
      </c>
      <c r="AV300" s="12" t="s">
        <v>84</v>
      </c>
      <c r="AW300" s="12" t="s">
        <v>35</v>
      </c>
      <c r="AX300" s="12" t="s">
        <v>82</v>
      </c>
      <c r="AY300" s="238" t="s">
        <v>126</v>
      </c>
    </row>
    <row r="301" s="1" customFormat="1" ht="16.5" customHeight="1">
      <c r="B301" s="37"/>
      <c r="C301" s="203" t="s">
        <v>455</v>
      </c>
      <c r="D301" s="203" t="s">
        <v>128</v>
      </c>
      <c r="E301" s="204" t="s">
        <v>426</v>
      </c>
      <c r="F301" s="205" t="s">
        <v>427</v>
      </c>
      <c r="G301" s="206" t="s">
        <v>186</v>
      </c>
      <c r="H301" s="207">
        <v>25</v>
      </c>
      <c r="I301" s="208"/>
      <c r="J301" s="209">
        <f>ROUND(I301*H301,2)</f>
        <v>0</v>
      </c>
      <c r="K301" s="205" t="s">
        <v>132</v>
      </c>
      <c r="L301" s="42"/>
      <c r="M301" s="210" t="s">
        <v>28</v>
      </c>
      <c r="N301" s="211" t="s">
        <v>45</v>
      </c>
      <c r="O301" s="78"/>
      <c r="P301" s="212">
        <f>O301*H301</f>
        <v>0</v>
      </c>
      <c r="Q301" s="212">
        <v>0.37190000000000001</v>
      </c>
      <c r="R301" s="212">
        <f>Q301*H301</f>
        <v>9.2974999999999994</v>
      </c>
      <c r="S301" s="212">
        <v>0</v>
      </c>
      <c r="T301" s="213">
        <f>S301*H301</f>
        <v>0</v>
      </c>
      <c r="AR301" s="16" t="s">
        <v>133</v>
      </c>
      <c r="AT301" s="16" t="s">
        <v>128</v>
      </c>
      <c r="AU301" s="16" t="s">
        <v>84</v>
      </c>
      <c r="AY301" s="16" t="s">
        <v>126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6" t="s">
        <v>82</v>
      </c>
      <c r="BK301" s="214">
        <f>ROUND(I301*H301,2)</f>
        <v>0</v>
      </c>
      <c r="BL301" s="16" t="s">
        <v>133</v>
      </c>
      <c r="BM301" s="16" t="s">
        <v>456</v>
      </c>
    </row>
    <row r="302" s="1" customFormat="1">
      <c r="B302" s="37"/>
      <c r="C302" s="38"/>
      <c r="D302" s="215" t="s">
        <v>135</v>
      </c>
      <c r="E302" s="38"/>
      <c r="F302" s="216" t="s">
        <v>429</v>
      </c>
      <c r="G302" s="38"/>
      <c r="H302" s="38"/>
      <c r="I302" s="129"/>
      <c r="J302" s="38"/>
      <c r="K302" s="38"/>
      <c r="L302" s="42"/>
      <c r="M302" s="217"/>
      <c r="N302" s="78"/>
      <c r="O302" s="78"/>
      <c r="P302" s="78"/>
      <c r="Q302" s="78"/>
      <c r="R302" s="78"/>
      <c r="S302" s="78"/>
      <c r="T302" s="79"/>
      <c r="AT302" s="16" t="s">
        <v>135</v>
      </c>
      <c r="AU302" s="16" t="s">
        <v>84</v>
      </c>
    </row>
    <row r="303" s="1" customFormat="1" ht="16.5" customHeight="1">
      <c r="B303" s="37"/>
      <c r="C303" s="203" t="s">
        <v>457</v>
      </c>
      <c r="D303" s="203" t="s">
        <v>128</v>
      </c>
      <c r="E303" s="204" t="s">
        <v>431</v>
      </c>
      <c r="F303" s="205" t="s">
        <v>432</v>
      </c>
      <c r="G303" s="206" t="s">
        <v>186</v>
      </c>
      <c r="H303" s="207">
        <v>29</v>
      </c>
      <c r="I303" s="208"/>
      <c r="J303" s="209">
        <f>ROUND(I303*H303,2)</f>
        <v>0</v>
      </c>
      <c r="K303" s="205" t="s">
        <v>132</v>
      </c>
      <c r="L303" s="42"/>
      <c r="M303" s="210" t="s">
        <v>28</v>
      </c>
      <c r="N303" s="211" t="s">
        <v>45</v>
      </c>
      <c r="O303" s="78"/>
      <c r="P303" s="212">
        <f>O303*H303</f>
        <v>0</v>
      </c>
      <c r="Q303" s="212">
        <v>0.378</v>
      </c>
      <c r="R303" s="212">
        <f>Q303*H303</f>
        <v>10.962</v>
      </c>
      <c r="S303" s="212">
        <v>0</v>
      </c>
      <c r="T303" s="213">
        <f>S303*H303</f>
        <v>0</v>
      </c>
      <c r="AR303" s="16" t="s">
        <v>133</v>
      </c>
      <c r="AT303" s="16" t="s">
        <v>128</v>
      </c>
      <c r="AU303" s="16" t="s">
        <v>84</v>
      </c>
      <c r="AY303" s="16" t="s">
        <v>126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6" t="s">
        <v>82</v>
      </c>
      <c r="BK303" s="214">
        <f>ROUND(I303*H303,2)</f>
        <v>0</v>
      </c>
      <c r="BL303" s="16" t="s">
        <v>133</v>
      </c>
      <c r="BM303" s="16" t="s">
        <v>458</v>
      </c>
    </row>
    <row r="304" s="1" customFormat="1">
      <c r="B304" s="37"/>
      <c r="C304" s="38"/>
      <c r="D304" s="215" t="s">
        <v>135</v>
      </c>
      <c r="E304" s="38"/>
      <c r="F304" s="216" t="s">
        <v>434</v>
      </c>
      <c r="G304" s="38"/>
      <c r="H304" s="38"/>
      <c r="I304" s="129"/>
      <c r="J304" s="38"/>
      <c r="K304" s="38"/>
      <c r="L304" s="42"/>
      <c r="M304" s="217"/>
      <c r="N304" s="78"/>
      <c r="O304" s="78"/>
      <c r="P304" s="78"/>
      <c r="Q304" s="78"/>
      <c r="R304" s="78"/>
      <c r="S304" s="78"/>
      <c r="T304" s="79"/>
      <c r="AT304" s="16" t="s">
        <v>135</v>
      </c>
      <c r="AU304" s="16" t="s">
        <v>84</v>
      </c>
    </row>
    <row r="305" s="12" customFormat="1">
      <c r="B305" s="228"/>
      <c r="C305" s="229"/>
      <c r="D305" s="215" t="s">
        <v>137</v>
      </c>
      <c r="E305" s="230" t="s">
        <v>28</v>
      </c>
      <c r="F305" s="231" t="s">
        <v>459</v>
      </c>
      <c r="G305" s="229"/>
      <c r="H305" s="232">
        <v>25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137</v>
      </c>
      <c r="AU305" s="238" t="s">
        <v>84</v>
      </c>
      <c r="AV305" s="12" t="s">
        <v>84</v>
      </c>
      <c r="AW305" s="12" t="s">
        <v>35</v>
      </c>
      <c r="AX305" s="12" t="s">
        <v>74</v>
      </c>
      <c r="AY305" s="238" t="s">
        <v>126</v>
      </c>
    </row>
    <row r="306" s="11" customFormat="1">
      <c r="B306" s="218"/>
      <c r="C306" s="219"/>
      <c r="D306" s="215" t="s">
        <v>137</v>
      </c>
      <c r="E306" s="220" t="s">
        <v>28</v>
      </c>
      <c r="F306" s="221" t="s">
        <v>435</v>
      </c>
      <c r="G306" s="219"/>
      <c r="H306" s="220" t="s">
        <v>28</v>
      </c>
      <c r="I306" s="222"/>
      <c r="J306" s="219"/>
      <c r="K306" s="219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137</v>
      </c>
      <c r="AU306" s="227" t="s">
        <v>84</v>
      </c>
      <c r="AV306" s="11" t="s">
        <v>82</v>
      </c>
      <c r="AW306" s="11" t="s">
        <v>35</v>
      </c>
      <c r="AX306" s="11" t="s">
        <v>74</v>
      </c>
      <c r="AY306" s="227" t="s">
        <v>126</v>
      </c>
    </row>
    <row r="307" s="12" customFormat="1">
      <c r="B307" s="228"/>
      <c r="C307" s="229"/>
      <c r="D307" s="215" t="s">
        <v>137</v>
      </c>
      <c r="E307" s="230" t="s">
        <v>28</v>
      </c>
      <c r="F307" s="231" t="s">
        <v>460</v>
      </c>
      <c r="G307" s="229"/>
      <c r="H307" s="232">
        <v>4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137</v>
      </c>
      <c r="AU307" s="238" t="s">
        <v>84</v>
      </c>
      <c r="AV307" s="12" t="s">
        <v>84</v>
      </c>
      <c r="AW307" s="12" t="s">
        <v>35</v>
      </c>
      <c r="AX307" s="12" t="s">
        <v>74</v>
      </c>
      <c r="AY307" s="238" t="s">
        <v>126</v>
      </c>
    </row>
    <row r="308" s="13" customFormat="1">
      <c r="B308" s="239"/>
      <c r="C308" s="240"/>
      <c r="D308" s="215" t="s">
        <v>137</v>
      </c>
      <c r="E308" s="241" t="s">
        <v>28</v>
      </c>
      <c r="F308" s="242" t="s">
        <v>143</v>
      </c>
      <c r="G308" s="240"/>
      <c r="H308" s="243">
        <v>29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137</v>
      </c>
      <c r="AU308" s="249" t="s">
        <v>84</v>
      </c>
      <c r="AV308" s="13" t="s">
        <v>133</v>
      </c>
      <c r="AW308" s="13" t="s">
        <v>35</v>
      </c>
      <c r="AX308" s="13" t="s">
        <v>82</v>
      </c>
      <c r="AY308" s="249" t="s">
        <v>126</v>
      </c>
    </row>
    <row r="309" s="1" customFormat="1" ht="16.5" customHeight="1">
      <c r="B309" s="37"/>
      <c r="C309" s="203" t="s">
        <v>461</v>
      </c>
      <c r="D309" s="203" t="s">
        <v>128</v>
      </c>
      <c r="E309" s="204" t="s">
        <v>438</v>
      </c>
      <c r="F309" s="205" t="s">
        <v>439</v>
      </c>
      <c r="G309" s="206" t="s">
        <v>186</v>
      </c>
      <c r="H309" s="207">
        <v>29</v>
      </c>
      <c r="I309" s="208"/>
      <c r="J309" s="209">
        <f>ROUND(I309*H309,2)</f>
        <v>0</v>
      </c>
      <c r="K309" s="205" t="s">
        <v>132</v>
      </c>
      <c r="L309" s="42"/>
      <c r="M309" s="210" t="s">
        <v>28</v>
      </c>
      <c r="N309" s="211" t="s">
        <v>45</v>
      </c>
      <c r="O309" s="78"/>
      <c r="P309" s="212">
        <f>O309*H309</f>
        <v>0</v>
      </c>
      <c r="Q309" s="212">
        <v>0.00036000000000000002</v>
      </c>
      <c r="R309" s="212">
        <f>Q309*H309</f>
        <v>0.010440000000000001</v>
      </c>
      <c r="S309" s="212">
        <v>0</v>
      </c>
      <c r="T309" s="213">
        <f>S309*H309</f>
        <v>0</v>
      </c>
      <c r="AR309" s="16" t="s">
        <v>133</v>
      </c>
      <c r="AT309" s="16" t="s">
        <v>128</v>
      </c>
      <c r="AU309" s="16" t="s">
        <v>84</v>
      </c>
      <c r="AY309" s="16" t="s">
        <v>126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6" t="s">
        <v>82</v>
      </c>
      <c r="BK309" s="214">
        <f>ROUND(I309*H309,2)</f>
        <v>0</v>
      </c>
      <c r="BL309" s="16" t="s">
        <v>133</v>
      </c>
      <c r="BM309" s="16" t="s">
        <v>462</v>
      </c>
    </row>
    <row r="310" s="1" customFormat="1">
      <c r="B310" s="37"/>
      <c r="C310" s="38"/>
      <c r="D310" s="215" t="s">
        <v>135</v>
      </c>
      <c r="E310" s="38"/>
      <c r="F310" s="216" t="s">
        <v>441</v>
      </c>
      <c r="G310" s="38"/>
      <c r="H310" s="38"/>
      <c r="I310" s="129"/>
      <c r="J310" s="38"/>
      <c r="K310" s="38"/>
      <c r="L310" s="42"/>
      <c r="M310" s="217"/>
      <c r="N310" s="78"/>
      <c r="O310" s="78"/>
      <c r="P310" s="78"/>
      <c r="Q310" s="78"/>
      <c r="R310" s="78"/>
      <c r="S310" s="78"/>
      <c r="T310" s="79"/>
      <c r="AT310" s="16" t="s">
        <v>135</v>
      </c>
      <c r="AU310" s="16" t="s">
        <v>84</v>
      </c>
    </row>
    <row r="311" s="10" customFormat="1" ht="22.8" customHeight="1">
      <c r="B311" s="187"/>
      <c r="C311" s="188"/>
      <c r="D311" s="189" t="s">
        <v>73</v>
      </c>
      <c r="E311" s="201" t="s">
        <v>463</v>
      </c>
      <c r="F311" s="201" t="s">
        <v>464</v>
      </c>
      <c r="G311" s="188"/>
      <c r="H311" s="188"/>
      <c r="I311" s="191"/>
      <c r="J311" s="202">
        <f>BK311</f>
        <v>0</v>
      </c>
      <c r="K311" s="188"/>
      <c r="L311" s="193"/>
      <c r="M311" s="194"/>
      <c r="N311" s="195"/>
      <c r="O311" s="195"/>
      <c r="P311" s="196">
        <f>SUM(P312:P333)</f>
        <v>0</v>
      </c>
      <c r="Q311" s="195"/>
      <c r="R311" s="196">
        <f>SUM(R312:R333)</f>
        <v>62.004000000000005</v>
      </c>
      <c r="S311" s="195"/>
      <c r="T311" s="197">
        <f>SUM(T312:T333)</f>
        <v>0</v>
      </c>
      <c r="AR311" s="198" t="s">
        <v>82</v>
      </c>
      <c r="AT311" s="199" t="s">
        <v>73</v>
      </c>
      <c r="AU311" s="199" t="s">
        <v>82</v>
      </c>
      <c r="AY311" s="198" t="s">
        <v>126</v>
      </c>
      <c r="BK311" s="200">
        <f>SUM(BK312:BK333)</f>
        <v>0</v>
      </c>
    </row>
    <row r="312" s="1" customFormat="1" ht="16.5" customHeight="1">
      <c r="B312" s="37"/>
      <c r="C312" s="203" t="s">
        <v>465</v>
      </c>
      <c r="D312" s="203" t="s">
        <v>128</v>
      </c>
      <c r="E312" s="204" t="s">
        <v>466</v>
      </c>
      <c r="F312" s="205" t="s">
        <v>467</v>
      </c>
      <c r="G312" s="206" t="s">
        <v>186</v>
      </c>
      <c r="H312" s="207">
        <v>265</v>
      </c>
      <c r="I312" s="208"/>
      <c r="J312" s="209">
        <f>ROUND(I312*H312,2)</f>
        <v>0</v>
      </c>
      <c r="K312" s="205" t="s">
        <v>132</v>
      </c>
      <c r="L312" s="42"/>
      <c r="M312" s="210" t="s">
        <v>28</v>
      </c>
      <c r="N312" s="211" t="s">
        <v>45</v>
      </c>
      <c r="O312" s="78"/>
      <c r="P312" s="212">
        <f>O312*H312</f>
        <v>0</v>
      </c>
      <c r="Q312" s="212">
        <v>0.10100000000000001</v>
      </c>
      <c r="R312" s="212">
        <f>Q312*H312</f>
        <v>26.765000000000001</v>
      </c>
      <c r="S312" s="212">
        <v>0</v>
      </c>
      <c r="T312" s="213">
        <f>S312*H312</f>
        <v>0</v>
      </c>
      <c r="AR312" s="16" t="s">
        <v>133</v>
      </c>
      <c r="AT312" s="16" t="s">
        <v>128</v>
      </c>
      <c r="AU312" s="16" t="s">
        <v>84</v>
      </c>
      <c r="AY312" s="16" t="s">
        <v>126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6" t="s">
        <v>82</v>
      </c>
      <c r="BK312" s="214">
        <f>ROUND(I312*H312,2)</f>
        <v>0</v>
      </c>
      <c r="BL312" s="16" t="s">
        <v>133</v>
      </c>
      <c r="BM312" s="16" t="s">
        <v>468</v>
      </c>
    </row>
    <row r="313" s="1" customFormat="1">
      <c r="B313" s="37"/>
      <c r="C313" s="38"/>
      <c r="D313" s="215" t="s">
        <v>135</v>
      </c>
      <c r="E313" s="38"/>
      <c r="F313" s="216" t="s">
        <v>469</v>
      </c>
      <c r="G313" s="38"/>
      <c r="H313" s="38"/>
      <c r="I313" s="129"/>
      <c r="J313" s="38"/>
      <c r="K313" s="38"/>
      <c r="L313" s="42"/>
      <c r="M313" s="217"/>
      <c r="N313" s="78"/>
      <c r="O313" s="78"/>
      <c r="P313" s="78"/>
      <c r="Q313" s="78"/>
      <c r="R313" s="78"/>
      <c r="S313" s="78"/>
      <c r="T313" s="79"/>
      <c r="AT313" s="16" t="s">
        <v>135</v>
      </c>
      <c r="AU313" s="16" t="s">
        <v>84</v>
      </c>
    </row>
    <row r="314" s="11" customFormat="1">
      <c r="B314" s="218"/>
      <c r="C314" s="219"/>
      <c r="D314" s="215" t="s">
        <v>137</v>
      </c>
      <c r="E314" s="220" t="s">
        <v>28</v>
      </c>
      <c r="F314" s="221" t="s">
        <v>470</v>
      </c>
      <c r="G314" s="219"/>
      <c r="H314" s="220" t="s">
        <v>28</v>
      </c>
      <c r="I314" s="222"/>
      <c r="J314" s="219"/>
      <c r="K314" s="219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137</v>
      </c>
      <c r="AU314" s="227" t="s">
        <v>84</v>
      </c>
      <c r="AV314" s="11" t="s">
        <v>82</v>
      </c>
      <c r="AW314" s="11" t="s">
        <v>35</v>
      </c>
      <c r="AX314" s="11" t="s">
        <v>74</v>
      </c>
      <c r="AY314" s="227" t="s">
        <v>126</v>
      </c>
    </row>
    <row r="315" s="12" customFormat="1">
      <c r="B315" s="228"/>
      <c r="C315" s="229"/>
      <c r="D315" s="215" t="s">
        <v>137</v>
      </c>
      <c r="E315" s="230" t="s">
        <v>28</v>
      </c>
      <c r="F315" s="231" t="s">
        <v>471</v>
      </c>
      <c r="G315" s="229"/>
      <c r="H315" s="232">
        <v>250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137</v>
      </c>
      <c r="AU315" s="238" t="s">
        <v>84</v>
      </c>
      <c r="AV315" s="12" t="s">
        <v>84</v>
      </c>
      <c r="AW315" s="12" t="s">
        <v>35</v>
      </c>
      <c r="AX315" s="12" t="s">
        <v>74</v>
      </c>
      <c r="AY315" s="238" t="s">
        <v>126</v>
      </c>
    </row>
    <row r="316" s="14" customFormat="1">
      <c r="B316" s="250"/>
      <c r="C316" s="251"/>
      <c r="D316" s="215" t="s">
        <v>137</v>
      </c>
      <c r="E316" s="252" t="s">
        <v>28</v>
      </c>
      <c r="F316" s="253" t="s">
        <v>265</v>
      </c>
      <c r="G316" s="251"/>
      <c r="H316" s="254">
        <v>250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AT316" s="260" t="s">
        <v>137</v>
      </c>
      <c r="AU316" s="260" t="s">
        <v>84</v>
      </c>
      <c r="AV316" s="14" t="s">
        <v>150</v>
      </c>
      <c r="AW316" s="14" t="s">
        <v>35</v>
      </c>
      <c r="AX316" s="14" t="s">
        <v>74</v>
      </c>
      <c r="AY316" s="260" t="s">
        <v>126</v>
      </c>
    </row>
    <row r="317" s="11" customFormat="1">
      <c r="B317" s="218"/>
      <c r="C317" s="219"/>
      <c r="D317" s="215" t="s">
        <v>137</v>
      </c>
      <c r="E317" s="220" t="s">
        <v>28</v>
      </c>
      <c r="F317" s="221" t="s">
        <v>472</v>
      </c>
      <c r="G317" s="219"/>
      <c r="H317" s="220" t="s">
        <v>28</v>
      </c>
      <c r="I317" s="222"/>
      <c r="J317" s="219"/>
      <c r="K317" s="219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137</v>
      </c>
      <c r="AU317" s="227" t="s">
        <v>84</v>
      </c>
      <c r="AV317" s="11" t="s">
        <v>82</v>
      </c>
      <c r="AW317" s="11" t="s">
        <v>35</v>
      </c>
      <c r="AX317" s="11" t="s">
        <v>74</v>
      </c>
      <c r="AY317" s="227" t="s">
        <v>126</v>
      </c>
    </row>
    <row r="318" s="12" customFormat="1">
      <c r="B318" s="228"/>
      <c r="C318" s="229"/>
      <c r="D318" s="215" t="s">
        <v>137</v>
      </c>
      <c r="E318" s="230" t="s">
        <v>28</v>
      </c>
      <c r="F318" s="231" t="s">
        <v>473</v>
      </c>
      <c r="G318" s="229"/>
      <c r="H318" s="232">
        <v>15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137</v>
      </c>
      <c r="AU318" s="238" t="s">
        <v>84</v>
      </c>
      <c r="AV318" s="12" t="s">
        <v>84</v>
      </c>
      <c r="AW318" s="12" t="s">
        <v>35</v>
      </c>
      <c r="AX318" s="12" t="s">
        <v>74</v>
      </c>
      <c r="AY318" s="238" t="s">
        <v>126</v>
      </c>
    </row>
    <row r="319" s="14" customFormat="1">
      <c r="B319" s="250"/>
      <c r="C319" s="251"/>
      <c r="D319" s="215" t="s">
        <v>137</v>
      </c>
      <c r="E319" s="252" t="s">
        <v>28</v>
      </c>
      <c r="F319" s="253" t="s">
        <v>474</v>
      </c>
      <c r="G319" s="251"/>
      <c r="H319" s="254">
        <v>15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AT319" s="260" t="s">
        <v>137</v>
      </c>
      <c r="AU319" s="260" t="s">
        <v>84</v>
      </c>
      <c r="AV319" s="14" t="s">
        <v>150</v>
      </c>
      <c r="AW319" s="14" t="s">
        <v>35</v>
      </c>
      <c r="AX319" s="14" t="s">
        <v>74</v>
      </c>
      <c r="AY319" s="260" t="s">
        <v>126</v>
      </c>
    </row>
    <row r="320" s="13" customFormat="1">
      <c r="B320" s="239"/>
      <c r="C320" s="240"/>
      <c r="D320" s="215" t="s">
        <v>137</v>
      </c>
      <c r="E320" s="241" t="s">
        <v>28</v>
      </c>
      <c r="F320" s="242" t="s">
        <v>143</v>
      </c>
      <c r="G320" s="240"/>
      <c r="H320" s="243">
        <v>265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AT320" s="249" t="s">
        <v>137</v>
      </c>
      <c r="AU320" s="249" t="s">
        <v>84</v>
      </c>
      <c r="AV320" s="13" t="s">
        <v>133</v>
      </c>
      <c r="AW320" s="13" t="s">
        <v>35</v>
      </c>
      <c r="AX320" s="13" t="s">
        <v>82</v>
      </c>
      <c r="AY320" s="249" t="s">
        <v>126</v>
      </c>
    </row>
    <row r="321" s="1" customFormat="1" ht="16.5" customHeight="1">
      <c r="B321" s="37"/>
      <c r="C321" s="261" t="s">
        <v>475</v>
      </c>
      <c r="D321" s="261" t="s">
        <v>270</v>
      </c>
      <c r="E321" s="262" t="s">
        <v>476</v>
      </c>
      <c r="F321" s="263" t="s">
        <v>477</v>
      </c>
      <c r="G321" s="264" t="s">
        <v>186</v>
      </c>
      <c r="H321" s="265">
        <v>253</v>
      </c>
      <c r="I321" s="266"/>
      <c r="J321" s="267">
        <f>ROUND(I321*H321,2)</f>
        <v>0</v>
      </c>
      <c r="K321" s="263" t="s">
        <v>28</v>
      </c>
      <c r="L321" s="268"/>
      <c r="M321" s="269" t="s">
        <v>28</v>
      </c>
      <c r="N321" s="270" t="s">
        <v>45</v>
      </c>
      <c r="O321" s="78"/>
      <c r="P321" s="212">
        <f>O321*H321</f>
        <v>0</v>
      </c>
      <c r="Q321" s="212">
        <v>0.13100000000000001</v>
      </c>
      <c r="R321" s="212">
        <f>Q321*H321</f>
        <v>33.143000000000001</v>
      </c>
      <c r="S321" s="212">
        <v>0</v>
      </c>
      <c r="T321" s="213">
        <f>S321*H321</f>
        <v>0</v>
      </c>
      <c r="AR321" s="16" t="s">
        <v>183</v>
      </c>
      <c r="AT321" s="16" t="s">
        <v>270</v>
      </c>
      <c r="AU321" s="16" t="s">
        <v>84</v>
      </c>
      <c r="AY321" s="16" t="s">
        <v>126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6" t="s">
        <v>82</v>
      </c>
      <c r="BK321" s="214">
        <f>ROUND(I321*H321,2)</f>
        <v>0</v>
      </c>
      <c r="BL321" s="16" t="s">
        <v>133</v>
      </c>
      <c r="BM321" s="16" t="s">
        <v>478</v>
      </c>
    </row>
    <row r="322" s="1" customFormat="1">
      <c r="B322" s="37"/>
      <c r="C322" s="38"/>
      <c r="D322" s="215" t="s">
        <v>135</v>
      </c>
      <c r="E322" s="38"/>
      <c r="F322" s="216" t="s">
        <v>477</v>
      </c>
      <c r="G322" s="38"/>
      <c r="H322" s="38"/>
      <c r="I322" s="129"/>
      <c r="J322" s="38"/>
      <c r="K322" s="38"/>
      <c r="L322" s="42"/>
      <c r="M322" s="217"/>
      <c r="N322" s="78"/>
      <c r="O322" s="78"/>
      <c r="P322" s="78"/>
      <c r="Q322" s="78"/>
      <c r="R322" s="78"/>
      <c r="S322" s="78"/>
      <c r="T322" s="79"/>
      <c r="AT322" s="16" t="s">
        <v>135</v>
      </c>
      <c r="AU322" s="16" t="s">
        <v>84</v>
      </c>
    </row>
    <row r="323" s="11" customFormat="1">
      <c r="B323" s="218"/>
      <c r="C323" s="219"/>
      <c r="D323" s="215" t="s">
        <v>137</v>
      </c>
      <c r="E323" s="220" t="s">
        <v>28</v>
      </c>
      <c r="F323" s="221" t="s">
        <v>479</v>
      </c>
      <c r="G323" s="219"/>
      <c r="H323" s="220" t="s">
        <v>28</v>
      </c>
      <c r="I323" s="222"/>
      <c r="J323" s="219"/>
      <c r="K323" s="219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137</v>
      </c>
      <c r="AU323" s="227" t="s">
        <v>84</v>
      </c>
      <c r="AV323" s="11" t="s">
        <v>82</v>
      </c>
      <c r="AW323" s="11" t="s">
        <v>35</v>
      </c>
      <c r="AX323" s="11" t="s">
        <v>74</v>
      </c>
      <c r="AY323" s="227" t="s">
        <v>126</v>
      </c>
    </row>
    <row r="324" s="11" customFormat="1">
      <c r="B324" s="218"/>
      <c r="C324" s="219"/>
      <c r="D324" s="215" t="s">
        <v>137</v>
      </c>
      <c r="E324" s="220" t="s">
        <v>28</v>
      </c>
      <c r="F324" s="221" t="s">
        <v>480</v>
      </c>
      <c r="G324" s="219"/>
      <c r="H324" s="220" t="s">
        <v>28</v>
      </c>
      <c r="I324" s="222"/>
      <c r="J324" s="219"/>
      <c r="K324" s="219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137</v>
      </c>
      <c r="AU324" s="227" t="s">
        <v>84</v>
      </c>
      <c r="AV324" s="11" t="s">
        <v>82</v>
      </c>
      <c r="AW324" s="11" t="s">
        <v>35</v>
      </c>
      <c r="AX324" s="11" t="s">
        <v>74</v>
      </c>
      <c r="AY324" s="227" t="s">
        <v>126</v>
      </c>
    </row>
    <row r="325" s="12" customFormat="1">
      <c r="B325" s="228"/>
      <c r="C325" s="229"/>
      <c r="D325" s="215" t="s">
        <v>137</v>
      </c>
      <c r="E325" s="230" t="s">
        <v>28</v>
      </c>
      <c r="F325" s="231" t="s">
        <v>481</v>
      </c>
      <c r="G325" s="229"/>
      <c r="H325" s="232">
        <v>253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137</v>
      </c>
      <c r="AU325" s="238" t="s">
        <v>84</v>
      </c>
      <c r="AV325" s="12" t="s">
        <v>84</v>
      </c>
      <c r="AW325" s="12" t="s">
        <v>35</v>
      </c>
      <c r="AX325" s="12" t="s">
        <v>82</v>
      </c>
      <c r="AY325" s="238" t="s">
        <v>126</v>
      </c>
    </row>
    <row r="326" s="1" customFormat="1" ht="16.5" customHeight="1">
      <c r="B326" s="37"/>
      <c r="C326" s="261" t="s">
        <v>482</v>
      </c>
      <c r="D326" s="261" t="s">
        <v>270</v>
      </c>
      <c r="E326" s="262" t="s">
        <v>483</v>
      </c>
      <c r="F326" s="263" t="s">
        <v>484</v>
      </c>
      <c r="G326" s="264" t="s">
        <v>186</v>
      </c>
      <c r="H326" s="265">
        <v>16</v>
      </c>
      <c r="I326" s="266"/>
      <c r="J326" s="267">
        <f>ROUND(I326*H326,2)</f>
        <v>0</v>
      </c>
      <c r="K326" s="263" t="s">
        <v>28</v>
      </c>
      <c r="L326" s="268"/>
      <c r="M326" s="269" t="s">
        <v>28</v>
      </c>
      <c r="N326" s="270" t="s">
        <v>45</v>
      </c>
      <c r="O326" s="78"/>
      <c r="P326" s="212">
        <f>O326*H326</f>
        <v>0</v>
      </c>
      <c r="Q326" s="212">
        <v>0.13100000000000001</v>
      </c>
      <c r="R326" s="212">
        <f>Q326*H326</f>
        <v>2.0960000000000001</v>
      </c>
      <c r="S326" s="212">
        <v>0</v>
      </c>
      <c r="T326" s="213">
        <f>S326*H326</f>
        <v>0</v>
      </c>
      <c r="AR326" s="16" t="s">
        <v>183</v>
      </c>
      <c r="AT326" s="16" t="s">
        <v>270</v>
      </c>
      <c r="AU326" s="16" t="s">
        <v>84</v>
      </c>
      <c r="AY326" s="16" t="s">
        <v>126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82</v>
      </c>
      <c r="BK326" s="214">
        <f>ROUND(I326*H326,2)</f>
        <v>0</v>
      </c>
      <c r="BL326" s="16" t="s">
        <v>133</v>
      </c>
      <c r="BM326" s="16" t="s">
        <v>485</v>
      </c>
    </row>
    <row r="327" s="1" customFormat="1">
      <c r="B327" s="37"/>
      <c r="C327" s="38"/>
      <c r="D327" s="215" t="s">
        <v>135</v>
      </c>
      <c r="E327" s="38"/>
      <c r="F327" s="216" t="s">
        <v>484</v>
      </c>
      <c r="G327" s="38"/>
      <c r="H327" s="38"/>
      <c r="I327" s="129"/>
      <c r="J327" s="38"/>
      <c r="K327" s="38"/>
      <c r="L327" s="42"/>
      <c r="M327" s="217"/>
      <c r="N327" s="78"/>
      <c r="O327" s="78"/>
      <c r="P327" s="78"/>
      <c r="Q327" s="78"/>
      <c r="R327" s="78"/>
      <c r="S327" s="78"/>
      <c r="T327" s="79"/>
      <c r="AT327" s="16" t="s">
        <v>135</v>
      </c>
      <c r="AU327" s="16" t="s">
        <v>84</v>
      </c>
    </row>
    <row r="328" s="11" customFormat="1">
      <c r="B328" s="218"/>
      <c r="C328" s="219"/>
      <c r="D328" s="215" t="s">
        <v>137</v>
      </c>
      <c r="E328" s="220" t="s">
        <v>28</v>
      </c>
      <c r="F328" s="221" t="s">
        <v>486</v>
      </c>
      <c r="G328" s="219"/>
      <c r="H328" s="220" t="s">
        <v>28</v>
      </c>
      <c r="I328" s="222"/>
      <c r="J328" s="219"/>
      <c r="K328" s="219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137</v>
      </c>
      <c r="AU328" s="227" t="s">
        <v>84</v>
      </c>
      <c r="AV328" s="11" t="s">
        <v>82</v>
      </c>
      <c r="AW328" s="11" t="s">
        <v>35</v>
      </c>
      <c r="AX328" s="11" t="s">
        <v>74</v>
      </c>
      <c r="AY328" s="227" t="s">
        <v>126</v>
      </c>
    </row>
    <row r="329" s="11" customFormat="1">
      <c r="B329" s="218"/>
      <c r="C329" s="219"/>
      <c r="D329" s="215" t="s">
        <v>137</v>
      </c>
      <c r="E329" s="220" t="s">
        <v>28</v>
      </c>
      <c r="F329" s="221" t="s">
        <v>487</v>
      </c>
      <c r="G329" s="219"/>
      <c r="H329" s="220" t="s">
        <v>28</v>
      </c>
      <c r="I329" s="222"/>
      <c r="J329" s="219"/>
      <c r="K329" s="219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137</v>
      </c>
      <c r="AU329" s="227" t="s">
        <v>84</v>
      </c>
      <c r="AV329" s="11" t="s">
        <v>82</v>
      </c>
      <c r="AW329" s="11" t="s">
        <v>35</v>
      </c>
      <c r="AX329" s="11" t="s">
        <v>74</v>
      </c>
      <c r="AY329" s="227" t="s">
        <v>126</v>
      </c>
    </row>
    <row r="330" s="11" customFormat="1">
      <c r="B330" s="218"/>
      <c r="C330" s="219"/>
      <c r="D330" s="215" t="s">
        <v>137</v>
      </c>
      <c r="E330" s="220" t="s">
        <v>28</v>
      </c>
      <c r="F330" s="221" t="s">
        <v>453</v>
      </c>
      <c r="G330" s="219"/>
      <c r="H330" s="220" t="s">
        <v>28</v>
      </c>
      <c r="I330" s="222"/>
      <c r="J330" s="219"/>
      <c r="K330" s="219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137</v>
      </c>
      <c r="AU330" s="227" t="s">
        <v>84</v>
      </c>
      <c r="AV330" s="11" t="s">
        <v>82</v>
      </c>
      <c r="AW330" s="11" t="s">
        <v>35</v>
      </c>
      <c r="AX330" s="11" t="s">
        <v>74</v>
      </c>
      <c r="AY330" s="227" t="s">
        <v>126</v>
      </c>
    </row>
    <row r="331" s="12" customFormat="1">
      <c r="B331" s="228"/>
      <c r="C331" s="229"/>
      <c r="D331" s="215" t="s">
        <v>137</v>
      </c>
      <c r="E331" s="230" t="s">
        <v>28</v>
      </c>
      <c r="F331" s="231" t="s">
        <v>488</v>
      </c>
      <c r="G331" s="229"/>
      <c r="H331" s="232">
        <v>16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137</v>
      </c>
      <c r="AU331" s="238" t="s">
        <v>84</v>
      </c>
      <c r="AV331" s="12" t="s">
        <v>84</v>
      </c>
      <c r="AW331" s="12" t="s">
        <v>35</v>
      </c>
      <c r="AX331" s="12" t="s">
        <v>82</v>
      </c>
      <c r="AY331" s="238" t="s">
        <v>126</v>
      </c>
    </row>
    <row r="332" s="1" customFormat="1" ht="16.5" customHeight="1">
      <c r="B332" s="37"/>
      <c r="C332" s="203" t="s">
        <v>489</v>
      </c>
      <c r="D332" s="203" t="s">
        <v>128</v>
      </c>
      <c r="E332" s="204" t="s">
        <v>490</v>
      </c>
      <c r="F332" s="205" t="s">
        <v>491</v>
      </c>
      <c r="G332" s="206" t="s">
        <v>186</v>
      </c>
      <c r="H332" s="207">
        <v>265</v>
      </c>
      <c r="I332" s="208"/>
      <c r="J332" s="209">
        <f>ROUND(I332*H332,2)</f>
        <v>0</v>
      </c>
      <c r="K332" s="205" t="s">
        <v>132</v>
      </c>
      <c r="L332" s="42"/>
      <c r="M332" s="210" t="s">
        <v>28</v>
      </c>
      <c r="N332" s="211" t="s">
        <v>45</v>
      </c>
      <c r="O332" s="78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AR332" s="16" t="s">
        <v>133</v>
      </c>
      <c r="AT332" s="16" t="s">
        <v>128</v>
      </c>
      <c r="AU332" s="16" t="s">
        <v>84</v>
      </c>
      <c r="AY332" s="16" t="s">
        <v>126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6" t="s">
        <v>82</v>
      </c>
      <c r="BK332" s="214">
        <f>ROUND(I332*H332,2)</f>
        <v>0</v>
      </c>
      <c r="BL332" s="16" t="s">
        <v>133</v>
      </c>
      <c r="BM332" s="16" t="s">
        <v>492</v>
      </c>
    </row>
    <row r="333" s="1" customFormat="1">
      <c r="B333" s="37"/>
      <c r="C333" s="38"/>
      <c r="D333" s="215" t="s">
        <v>135</v>
      </c>
      <c r="E333" s="38"/>
      <c r="F333" s="216" t="s">
        <v>493</v>
      </c>
      <c r="G333" s="38"/>
      <c r="H333" s="38"/>
      <c r="I333" s="129"/>
      <c r="J333" s="38"/>
      <c r="K333" s="38"/>
      <c r="L333" s="42"/>
      <c r="M333" s="217"/>
      <c r="N333" s="78"/>
      <c r="O333" s="78"/>
      <c r="P333" s="78"/>
      <c r="Q333" s="78"/>
      <c r="R333" s="78"/>
      <c r="S333" s="78"/>
      <c r="T333" s="79"/>
      <c r="AT333" s="16" t="s">
        <v>135</v>
      </c>
      <c r="AU333" s="16" t="s">
        <v>84</v>
      </c>
    </row>
    <row r="334" s="10" customFormat="1" ht="22.8" customHeight="1">
      <c r="B334" s="187"/>
      <c r="C334" s="188"/>
      <c r="D334" s="189" t="s">
        <v>73</v>
      </c>
      <c r="E334" s="201" t="s">
        <v>494</v>
      </c>
      <c r="F334" s="201" t="s">
        <v>495</v>
      </c>
      <c r="G334" s="188"/>
      <c r="H334" s="188"/>
      <c r="I334" s="191"/>
      <c r="J334" s="202">
        <f>BK334</f>
        <v>0</v>
      </c>
      <c r="K334" s="188"/>
      <c r="L334" s="193"/>
      <c r="M334" s="194"/>
      <c r="N334" s="195"/>
      <c r="O334" s="195"/>
      <c r="P334" s="196">
        <f>SUM(P335:P351)</f>
        <v>0</v>
      </c>
      <c r="Q334" s="195"/>
      <c r="R334" s="196">
        <f>SUM(R335:R351)</f>
        <v>0.1125</v>
      </c>
      <c r="S334" s="195"/>
      <c r="T334" s="197">
        <f>SUM(T335:T351)</f>
        <v>0</v>
      </c>
      <c r="AR334" s="198" t="s">
        <v>82</v>
      </c>
      <c r="AT334" s="199" t="s">
        <v>73</v>
      </c>
      <c r="AU334" s="199" t="s">
        <v>82</v>
      </c>
      <c r="AY334" s="198" t="s">
        <v>126</v>
      </c>
      <c r="BK334" s="200">
        <f>SUM(BK335:BK351)</f>
        <v>0</v>
      </c>
    </row>
    <row r="335" s="1" customFormat="1" ht="16.5" customHeight="1">
      <c r="B335" s="37"/>
      <c r="C335" s="203" t="s">
        <v>496</v>
      </c>
      <c r="D335" s="203" t="s">
        <v>128</v>
      </c>
      <c r="E335" s="204" t="s">
        <v>497</v>
      </c>
      <c r="F335" s="205" t="s">
        <v>498</v>
      </c>
      <c r="G335" s="206" t="s">
        <v>186</v>
      </c>
      <c r="H335" s="207">
        <v>450</v>
      </c>
      <c r="I335" s="208"/>
      <c r="J335" s="209">
        <f>ROUND(I335*H335,2)</f>
        <v>0</v>
      </c>
      <c r="K335" s="205" t="s">
        <v>132</v>
      </c>
      <c r="L335" s="42"/>
      <c r="M335" s="210" t="s">
        <v>28</v>
      </c>
      <c r="N335" s="211" t="s">
        <v>45</v>
      </c>
      <c r="O335" s="78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AR335" s="16" t="s">
        <v>133</v>
      </c>
      <c r="AT335" s="16" t="s">
        <v>128</v>
      </c>
      <c r="AU335" s="16" t="s">
        <v>84</v>
      </c>
      <c r="AY335" s="16" t="s">
        <v>126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16" t="s">
        <v>82</v>
      </c>
      <c r="BK335" s="214">
        <f>ROUND(I335*H335,2)</f>
        <v>0</v>
      </c>
      <c r="BL335" s="16" t="s">
        <v>133</v>
      </c>
      <c r="BM335" s="16" t="s">
        <v>499</v>
      </c>
    </row>
    <row r="336" s="1" customFormat="1">
      <c r="B336" s="37"/>
      <c r="C336" s="38"/>
      <c r="D336" s="215" t="s">
        <v>135</v>
      </c>
      <c r="E336" s="38"/>
      <c r="F336" s="216" t="s">
        <v>500</v>
      </c>
      <c r="G336" s="38"/>
      <c r="H336" s="38"/>
      <c r="I336" s="129"/>
      <c r="J336" s="38"/>
      <c r="K336" s="38"/>
      <c r="L336" s="42"/>
      <c r="M336" s="217"/>
      <c r="N336" s="78"/>
      <c r="O336" s="78"/>
      <c r="P336" s="78"/>
      <c r="Q336" s="78"/>
      <c r="R336" s="78"/>
      <c r="S336" s="78"/>
      <c r="T336" s="79"/>
      <c r="AT336" s="16" t="s">
        <v>135</v>
      </c>
      <c r="AU336" s="16" t="s">
        <v>84</v>
      </c>
    </row>
    <row r="337" s="11" customFormat="1">
      <c r="B337" s="218"/>
      <c r="C337" s="219"/>
      <c r="D337" s="215" t="s">
        <v>137</v>
      </c>
      <c r="E337" s="220" t="s">
        <v>28</v>
      </c>
      <c r="F337" s="221" t="s">
        <v>501</v>
      </c>
      <c r="G337" s="219"/>
      <c r="H337" s="220" t="s">
        <v>28</v>
      </c>
      <c r="I337" s="222"/>
      <c r="J337" s="219"/>
      <c r="K337" s="219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137</v>
      </c>
      <c r="AU337" s="227" t="s">
        <v>84</v>
      </c>
      <c r="AV337" s="11" t="s">
        <v>82</v>
      </c>
      <c r="AW337" s="11" t="s">
        <v>35</v>
      </c>
      <c r="AX337" s="11" t="s">
        <v>74</v>
      </c>
      <c r="AY337" s="227" t="s">
        <v>126</v>
      </c>
    </row>
    <row r="338" s="12" customFormat="1">
      <c r="B338" s="228"/>
      <c r="C338" s="229"/>
      <c r="D338" s="215" t="s">
        <v>137</v>
      </c>
      <c r="E338" s="230" t="s">
        <v>28</v>
      </c>
      <c r="F338" s="231" t="s">
        <v>341</v>
      </c>
      <c r="G338" s="229"/>
      <c r="H338" s="232">
        <v>450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137</v>
      </c>
      <c r="AU338" s="238" t="s">
        <v>84</v>
      </c>
      <c r="AV338" s="12" t="s">
        <v>84</v>
      </c>
      <c r="AW338" s="12" t="s">
        <v>35</v>
      </c>
      <c r="AX338" s="12" t="s">
        <v>82</v>
      </c>
      <c r="AY338" s="238" t="s">
        <v>126</v>
      </c>
    </row>
    <row r="339" s="11" customFormat="1">
      <c r="B339" s="218"/>
      <c r="C339" s="219"/>
      <c r="D339" s="215" t="s">
        <v>137</v>
      </c>
      <c r="E339" s="220" t="s">
        <v>28</v>
      </c>
      <c r="F339" s="221" t="s">
        <v>502</v>
      </c>
      <c r="G339" s="219"/>
      <c r="H339" s="220" t="s">
        <v>28</v>
      </c>
      <c r="I339" s="222"/>
      <c r="J339" s="219"/>
      <c r="K339" s="219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137</v>
      </c>
      <c r="AU339" s="227" t="s">
        <v>84</v>
      </c>
      <c r="AV339" s="11" t="s">
        <v>82</v>
      </c>
      <c r="AW339" s="11" t="s">
        <v>35</v>
      </c>
      <c r="AX339" s="11" t="s">
        <v>74</v>
      </c>
      <c r="AY339" s="227" t="s">
        <v>126</v>
      </c>
    </row>
    <row r="340" s="11" customFormat="1">
      <c r="B340" s="218"/>
      <c r="C340" s="219"/>
      <c r="D340" s="215" t="s">
        <v>137</v>
      </c>
      <c r="E340" s="220" t="s">
        <v>28</v>
      </c>
      <c r="F340" s="221" t="s">
        <v>503</v>
      </c>
      <c r="G340" s="219"/>
      <c r="H340" s="220" t="s">
        <v>28</v>
      </c>
      <c r="I340" s="222"/>
      <c r="J340" s="219"/>
      <c r="K340" s="219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137</v>
      </c>
      <c r="AU340" s="227" t="s">
        <v>84</v>
      </c>
      <c r="AV340" s="11" t="s">
        <v>82</v>
      </c>
      <c r="AW340" s="11" t="s">
        <v>35</v>
      </c>
      <c r="AX340" s="11" t="s">
        <v>74</v>
      </c>
      <c r="AY340" s="227" t="s">
        <v>126</v>
      </c>
    </row>
    <row r="341" s="11" customFormat="1">
      <c r="B341" s="218"/>
      <c r="C341" s="219"/>
      <c r="D341" s="215" t="s">
        <v>137</v>
      </c>
      <c r="E341" s="220" t="s">
        <v>28</v>
      </c>
      <c r="F341" s="221" t="s">
        <v>504</v>
      </c>
      <c r="G341" s="219"/>
      <c r="H341" s="220" t="s">
        <v>28</v>
      </c>
      <c r="I341" s="222"/>
      <c r="J341" s="219"/>
      <c r="K341" s="219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137</v>
      </c>
      <c r="AU341" s="227" t="s">
        <v>84</v>
      </c>
      <c r="AV341" s="11" t="s">
        <v>82</v>
      </c>
      <c r="AW341" s="11" t="s">
        <v>35</v>
      </c>
      <c r="AX341" s="11" t="s">
        <v>74</v>
      </c>
      <c r="AY341" s="227" t="s">
        <v>126</v>
      </c>
    </row>
    <row r="342" s="11" customFormat="1">
      <c r="B342" s="218"/>
      <c r="C342" s="219"/>
      <c r="D342" s="215" t="s">
        <v>137</v>
      </c>
      <c r="E342" s="220" t="s">
        <v>28</v>
      </c>
      <c r="F342" s="221" t="s">
        <v>505</v>
      </c>
      <c r="G342" s="219"/>
      <c r="H342" s="220" t="s">
        <v>28</v>
      </c>
      <c r="I342" s="222"/>
      <c r="J342" s="219"/>
      <c r="K342" s="219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137</v>
      </c>
      <c r="AU342" s="227" t="s">
        <v>84</v>
      </c>
      <c r="AV342" s="11" t="s">
        <v>82</v>
      </c>
      <c r="AW342" s="11" t="s">
        <v>35</v>
      </c>
      <c r="AX342" s="11" t="s">
        <v>74</v>
      </c>
      <c r="AY342" s="227" t="s">
        <v>126</v>
      </c>
    </row>
    <row r="343" s="11" customFormat="1">
      <c r="B343" s="218"/>
      <c r="C343" s="219"/>
      <c r="D343" s="215" t="s">
        <v>137</v>
      </c>
      <c r="E343" s="220" t="s">
        <v>28</v>
      </c>
      <c r="F343" s="221" t="s">
        <v>506</v>
      </c>
      <c r="G343" s="219"/>
      <c r="H343" s="220" t="s">
        <v>28</v>
      </c>
      <c r="I343" s="222"/>
      <c r="J343" s="219"/>
      <c r="K343" s="219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137</v>
      </c>
      <c r="AU343" s="227" t="s">
        <v>84</v>
      </c>
      <c r="AV343" s="11" t="s">
        <v>82</v>
      </c>
      <c r="AW343" s="11" t="s">
        <v>35</v>
      </c>
      <c r="AX343" s="11" t="s">
        <v>74</v>
      </c>
      <c r="AY343" s="227" t="s">
        <v>126</v>
      </c>
    </row>
    <row r="344" s="11" customFormat="1">
      <c r="B344" s="218"/>
      <c r="C344" s="219"/>
      <c r="D344" s="215" t="s">
        <v>137</v>
      </c>
      <c r="E344" s="220" t="s">
        <v>28</v>
      </c>
      <c r="F344" s="221" t="s">
        <v>507</v>
      </c>
      <c r="G344" s="219"/>
      <c r="H344" s="220" t="s">
        <v>28</v>
      </c>
      <c r="I344" s="222"/>
      <c r="J344" s="219"/>
      <c r="K344" s="219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137</v>
      </c>
      <c r="AU344" s="227" t="s">
        <v>84</v>
      </c>
      <c r="AV344" s="11" t="s">
        <v>82</v>
      </c>
      <c r="AW344" s="11" t="s">
        <v>35</v>
      </c>
      <c r="AX344" s="11" t="s">
        <v>74</v>
      </c>
      <c r="AY344" s="227" t="s">
        <v>126</v>
      </c>
    </row>
    <row r="345" s="1" customFormat="1" ht="16.5" customHeight="1">
      <c r="B345" s="37"/>
      <c r="C345" s="203" t="s">
        <v>508</v>
      </c>
      <c r="D345" s="203" t="s">
        <v>128</v>
      </c>
      <c r="E345" s="204" t="s">
        <v>509</v>
      </c>
      <c r="F345" s="205" t="s">
        <v>510</v>
      </c>
      <c r="G345" s="206" t="s">
        <v>186</v>
      </c>
      <c r="H345" s="207">
        <v>450</v>
      </c>
      <c r="I345" s="208"/>
      <c r="J345" s="209">
        <f>ROUND(I345*H345,2)</f>
        <v>0</v>
      </c>
      <c r="K345" s="205" t="s">
        <v>132</v>
      </c>
      <c r="L345" s="42"/>
      <c r="M345" s="210" t="s">
        <v>28</v>
      </c>
      <c r="N345" s="211" t="s">
        <v>45</v>
      </c>
      <c r="O345" s="78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AR345" s="16" t="s">
        <v>133</v>
      </c>
      <c r="AT345" s="16" t="s">
        <v>128</v>
      </c>
      <c r="AU345" s="16" t="s">
        <v>84</v>
      </c>
      <c r="AY345" s="16" t="s">
        <v>126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6" t="s">
        <v>82</v>
      </c>
      <c r="BK345" s="214">
        <f>ROUND(I345*H345,2)</f>
        <v>0</v>
      </c>
      <c r="BL345" s="16" t="s">
        <v>133</v>
      </c>
      <c r="BM345" s="16" t="s">
        <v>511</v>
      </c>
    </row>
    <row r="346" s="1" customFormat="1">
      <c r="B346" s="37"/>
      <c r="C346" s="38"/>
      <c r="D346" s="215" t="s">
        <v>135</v>
      </c>
      <c r="E346" s="38"/>
      <c r="F346" s="216" t="s">
        <v>512</v>
      </c>
      <c r="G346" s="38"/>
      <c r="H346" s="38"/>
      <c r="I346" s="129"/>
      <c r="J346" s="38"/>
      <c r="K346" s="38"/>
      <c r="L346" s="42"/>
      <c r="M346" s="217"/>
      <c r="N346" s="78"/>
      <c r="O346" s="78"/>
      <c r="P346" s="78"/>
      <c r="Q346" s="78"/>
      <c r="R346" s="78"/>
      <c r="S346" s="78"/>
      <c r="T346" s="79"/>
      <c r="AT346" s="16" t="s">
        <v>135</v>
      </c>
      <c r="AU346" s="16" t="s">
        <v>84</v>
      </c>
    </row>
    <row r="347" s="11" customFormat="1">
      <c r="B347" s="218"/>
      <c r="C347" s="219"/>
      <c r="D347" s="215" t="s">
        <v>137</v>
      </c>
      <c r="E347" s="220" t="s">
        <v>28</v>
      </c>
      <c r="F347" s="221" t="s">
        <v>513</v>
      </c>
      <c r="G347" s="219"/>
      <c r="H347" s="220" t="s">
        <v>28</v>
      </c>
      <c r="I347" s="222"/>
      <c r="J347" s="219"/>
      <c r="K347" s="219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137</v>
      </c>
      <c r="AU347" s="227" t="s">
        <v>84</v>
      </c>
      <c r="AV347" s="11" t="s">
        <v>82</v>
      </c>
      <c r="AW347" s="11" t="s">
        <v>35</v>
      </c>
      <c r="AX347" s="11" t="s">
        <v>74</v>
      </c>
      <c r="AY347" s="227" t="s">
        <v>126</v>
      </c>
    </row>
    <row r="348" s="11" customFormat="1">
      <c r="B348" s="218"/>
      <c r="C348" s="219"/>
      <c r="D348" s="215" t="s">
        <v>137</v>
      </c>
      <c r="E348" s="220" t="s">
        <v>28</v>
      </c>
      <c r="F348" s="221" t="s">
        <v>514</v>
      </c>
      <c r="G348" s="219"/>
      <c r="H348" s="220" t="s">
        <v>28</v>
      </c>
      <c r="I348" s="222"/>
      <c r="J348" s="219"/>
      <c r="K348" s="219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137</v>
      </c>
      <c r="AU348" s="227" t="s">
        <v>84</v>
      </c>
      <c r="AV348" s="11" t="s">
        <v>82</v>
      </c>
      <c r="AW348" s="11" t="s">
        <v>35</v>
      </c>
      <c r="AX348" s="11" t="s">
        <v>74</v>
      </c>
      <c r="AY348" s="227" t="s">
        <v>126</v>
      </c>
    </row>
    <row r="349" s="12" customFormat="1">
      <c r="B349" s="228"/>
      <c r="C349" s="229"/>
      <c r="D349" s="215" t="s">
        <v>137</v>
      </c>
      <c r="E349" s="230" t="s">
        <v>28</v>
      </c>
      <c r="F349" s="231" t="s">
        <v>341</v>
      </c>
      <c r="G349" s="229"/>
      <c r="H349" s="232">
        <v>450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137</v>
      </c>
      <c r="AU349" s="238" t="s">
        <v>84</v>
      </c>
      <c r="AV349" s="12" t="s">
        <v>84</v>
      </c>
      <c r="AW349" s="12" t="s">
        <v>35</v>
      </c>
      <c r="AX349" s="12" t="s">
        <v>82</v>
      </c>
      <c r="AY349" s="238" t="s">
        <v>126</v>
      </c>
    </row>
    <row r="350" s="1" customFormat="1" ht="16.5" customHeight="1">
      <c r="B350" s="37"/>
      <c r="C350" s="203" t="s">
        <v>515</v>
      </c>
      <c r="D350" s="203" t="s">
        <v>128</v>
      </c>
      <c r="E350" s="204" t="s">
        <v>516</v>
      </c>
      <c r="F350" s="205" t="s">
        <v>517</v>
      </c>
      <c r="G350" s="206" t="s">
        <v>186</v>
      </c>
      <c r="H350" s="207">
        <v>450</v>
      </c>
      <c r="I350" s="208"/>
      <c r="J350" s="209">
        <f>ROUND(I350*H350,2)</f>
        <v>0</v>
      </c>
      <c r="K350" s="205" t="s">
        <v>132</v>
      </c>
      <c r="L350" s="42"/>
      <c r="M350" s="210" t="s">
        <v>28</v>
      </c>
      <c r="N350" s="211" t="s">
        <v>45</v>
      </c>
      <c r="O350" s="78"/>
      <c r="P350" s="212">
        <f>O350*H350</f>
        <v>0</v>
      </c>
      <c r="Q350" s="212">
        <v>0.00025000000000000001</v>
      </c>
      <c r="R350" s="212">
        <f>Q350*H350</f>
        <v>0.1125</v>
      </c>
      <c r="S350" s="212">
        <v>0</v>
      </c>
      <c r="T350" s="213">
        <f>S350*H350</f>
        <v>0</v>
      </c>
      <c r="AR350" s="16" t="s">
        <v>133</v>
      </c>
      <c r="AT350" s="16" t="s">
        <v>128</v>
      </c>
      <c r="AU350" s="16" t="s">
        <v>84</v>
      </c>
      <c r="AY350" s="16" t="s">
        <v>126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6" t="s">
        <v>82</v>
      </c>
      <c r="BK350" s="214">
        <f>ROUND(I350*H350,2)</f>
        <v>0</v>
      </c>
      <c r="BL350" s="16" t="s">
        <v>133</v>
      </c>
      <c r="BM350" s="16" t="s">
        <v>518</v>
      </c>
    </row>
    <row r="351" s="1" customFormat="1">
      <c r="B351" s="37"/>
      <c r="C351" s="38"/>
      <c r="D351" s="215" t="s">
        <v>135</v>
      </c>
      <c r="E351" s="38"/>
      <c r="F351" s="216" t="s">
        <v>519</v>
      </c>
      <c r="G351" s="38"/>
      <c r="H351" s="38"/>
      <c r="I351" s="129"/>
      <c r="J351" s="38"/>
      <c r="K351" s="38"/>
      <c r="L351" s="42"/>
      <c r="M351" s="217"/>
      <c r="N351" s="78"/>
      <c r="O351" s="78"/>
      <c r="P351" s="78"/>
      <c r="Q351" s="78"/>
      <c r="R351" s="78"/>
      <c r="S351" s="78"/>
      <c r="T351" s="79"/>
      <c r="AT351" s="16" t="s">
        <v>135</v>
      </c>
      <c r="AU351" s="16" t="s">
        <v>84</v>
      </c>
    </row>
    <row r="352" s="10" customFormat="1" ht="22.8" customHeight="1">
      <c r="B352" s="187"/>
      <c r="C352" s="188"/>
      <c r="D352" s="189" t="s">
        <v>73</v>
      </c>
      <c r="E352" s="201" t="s">
        <v>183</v>
      </c>
      <c r="F352" s="201" t="s">
        <v>520</v>
      </c>
      <c r="G352" s="188"/>
      <c r="H352" s="188"/>
      <c r="I352" s="191"/>
      <c r="J352" s="202">
        <f>BK352</f>
        <v>0</v>
      </c>
      <c r="K352" s="188"/>
      <c r="L352" s="193"/>
      <c r="M352" s="194"/>
      <c r="N352" s="195"/>
      <c r="O352" s="195"/>
      <c r="P352" s="196">
        <f>SUM(P353:P399)</f>
        <v>0</v>
      </c>
      <c r="Q352" s="195"/>
      <c r="R352" s="196">
        <f>SUM(R353:R399)</f>
        <v>5.3922499999999989</v>
      </c>
      <c r="S352" s="195"/>
      <c r="T352" s="197">
        <f>SUM(T353:T399)</f>
        <v>0</v>
      </c>
      <c r="AR352" s="198" t="s">
        <v>82</v>
      </c>
      <c r="AT352" s="199" t="s">
        <v>73</v>
      </c>
      <c r="AU352" s="199" t="s">
        <v>82</v>
      </c>
      <c r="AY352" s="198" t="s">
        <v>126</v>
      </c>
      <c r="BK352" s="200">
        <f>SUM(BK353:BK399)</f>
        <v>0</v>
      </c>
    </row>
    <row r="353" s="1" customFormat="1" ht="16.5" customHeight="1">
      <c r="B353" s="37"/>
      <c r="C353" s="203" t="s">
        <v>521</v>
      </c>
      <c r="D353" s="203" t="s">
        <v>128</v>
      </c>
      <c r="E353" s="204" t="s">
        <v>522</v>
      </c>
      <c r="F353" s="205" t="s">
        <v>523</v>
      </c>
      <c r="G353" s="206" t="s">
        <v>375</v>
      </c>
      <c r="H353" s="207">
        <v>15</v>
      </c>
      <c r="I353" s="208"/>
      <c r="J353" s="209">
        <f>ROUND(I353*H353,2)</f>
        <v>0</v>
      </c>
      <c r="K353" s="205" t="s">
        <v>132</v>
      </c>
      <c r="L353" s="42"/>
      <c r="M353" s="210" t="s">
        <v>28</v>
      </c>
      <c r="N353" s="211" t="s">
        <v>45</v>
      </c>
      <c r="O353" s="78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AR353" s="16" t="s">
        <v>133</v>
      </c>
      <c r="AT353" s="16" t="s">
        <v>128</v>
      </c>
      <c r="AU353" s="16" t="s">
        <v>84</v>
      </c>
      <c r="AY353" s="16" t="s">
        <v>126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6" t="s">
        <v>82</v>
      </c>
      <c r="BK353" s="214">
        <f>ROUND(I353*H353,2)</f>
        <v>0</v>
      </c>
      <c r="BL353" s="16" t="s">
        <v>133</v>
      </c>
      <c r="BM353" s="16" t="s">
        <v>524</v>
      </c>
    </row>
    <row r="354" s="1" customFormat="1">
      <c r="B354" s="37"/>
      <c r="C354" s="38"/>
      <c r="D354" s="215" t="s">
        <v>135</v>
      </c>
      <c r="E354" s="38"/>
      <c r="F354" s="216" t="s">
        <v>525</v>
      </c>
      <c r="G354" s="38"/>
      <c r="H354" s="38"/>
      <c r="I354" s="129"/>
      <c r="J354" s="38"/>
      <c r="K354" s="38"/>
      <c r="L354" s="42"/>
      <c r="M354" s="217"/>
      <c r="N354" s="78"/>
      <c r="O354" s="78"/>
      <c r="P354" s="78"/>
      <c r="Q354" s="78"/>
      <c r="R354" s="78"/>
      <c r="S354" s="78"/>
      <c r="T354" s="79"/>
      <c r="AT354" s="16" t="s">
        <v>135</v>
      </c>
      <c r="AU354" s="16" t="s">
        <v>84</v>
      </c>
    </row>
    <row r="355" s="11" customFormat="1">
      <c r="B355" s="218"/>
      <c r="C355" s="219"/>
      <c r="D355" s="215" t="s">
        <v>137</v>
      </c>
      <c r="E355" s="220" t="s">
        <v>28</v>
      </c>
      <c r="F355" s="221" t="s">
        <v>526</v>
      </c>
      <c r="G355" s="219"/>
      <c r="H355" s="220" t="s">
        <v>28</v>
      </c>
      <c r="I355" s="222"/>
      <c r="J355" s="219"/>
      <c r="K355" s="219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137</v>
      </c>
      <c r="AU355" s="227" t="s">
        <v>84</v>
      </c>
      <c r="AV355" s="11" t="s">
        <v>82</v>
      </c>
      <c r="AW355" s="11" t="s">
        <v>35</v>
      </c>
      <c r="AX355" s="11" t="s">
        <v>74</v>
      </c>
      <c r="AY355" s="227" t="s">
        <v>126</v>
      </c>
    </row>
    <row r="356" s="12" customFormat="1">
      <c r="B356" s="228"/>
      <c r="C356" s="229"/>
      <c r="D356" s="215" t="s">
        <v>137</v>
      </c>
      <c r="E356" s="230" t="s">
        <v>28</v>
      </c>
      <c r="F356" s="231" t="s">
        <v>473</v>
      </c>
      <c r="G356" s="229"/>
      <c r="H356" s="232">
        <v>15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137</v>
      </c>
      <c r="AU356" s="238" t="s">
        <v>84</v>
      </c>
      <c r="AV356" s="12" t="s">
        <v>84</v>
      </c>
      <c r="AW356" s="12" t="s">
        <v>35</v>
      </c>
      <c r="AX356" s="12" t="s">
        <v>82</v>
      </c>
      <c r="AY356" s="238" t="s">
        <v>126</v>
      </c>
    </row>
    <row r="357" s="1" customFormat="1" ht="16.5" customHeight="1">
      <c r="B357" s="37"/>
      <c r="C357" s="261" t="s">
        <v>527</v>
      </c>
      <c r="D357" s="261" t="s">
        <v>270</v>
      </c>
      <c r="E357" s="262" t="s">
        <v>528</v>
      </c>
      <c r="F357" s="263" t="s">
        <v>529</v>
      </c>
      <c r="G357" s="264" t="s">
        <v>375</v>
      </c>
      <c r="H357" s="265">
        <v>16</v>
      </c>
      <c r="I357" s="266"/>
      <c r="J357" s="267">
        <f>ROUND(I357*H357,2)</f>
        <v>0</v>
      </c>
      <c r="K357" s="263" t="s">
        <v>28</v>
      </c>
      <c r="L357" s="268"/>
      <c r="M357" s="269" t="s">
        <v>28</v>
      </c>
      <c r="N357" s="270" t="s">
        <v>45</v>
      </c>
      <c r="O357" s="78"/>
      <c r="P357" s="212">
        <f>O357*H357</f>
        <v>0</v>
      </c>
      <c r="Q357" s="212">
        <v>0.0044799999999999996</v>
      </c>
      <c r="R357" s="212">
        <f>Q357*H357</f>
        <v>0.071679999999999994</v>
      </c>
      <c r="S357" s="212">
        <v>0</v>
      </c>
      <c r="T357" s="213">
        <f>S357*H357</f>
        <v>0</v>
      </c>
      <c r="AR357" s="16" t="s">
        <v>183</v>
      </c>
      <c r="AT357" s="16" t="s">
        <v>270</v>
      </c>
      <c r="AU357" s="16" t="s">
        <v>84</v>
      </c>
      <c r="AY357" s="16" t="s">
        <v>126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6" t="s">
        <v>82</v>
      </c>
      <c r="BK357" s="214">
        <f>ROUND(I357*H357,2)</f>
        <v>0</v>
      </c>
      <c r="BL357" s="16" t="s">
        <v>133</v>
      </c>
      <c r="BM357" s="16" t="s">
        <v>530</v>
      </c>
    </row>
    <row r="358" s="1" customFormat="1">
      <c r="B358" s="37"/>
      <c r="C358" s="38"/>
      <c r="D358" s="215" t="s">
        <v>135</v>
      </c>
      <c r="E358" s="38"/>
      <c r="F358" s="216" t="s">
        <v>529</v>
      </c>
      <c r="G358" s="38"/>
      <c r="H358" s="38"/>
      <c r="I358" s="129"/>
      <c r="J358" s="38"/>
      <c r="K358" s="38"/>
      <c r="L358" s="42"/>
      <c r="M358" s="217"/>
      <c r="N358" s="78"/>
      <c r="O358" s="78"/>
      <c r="P358" s="78"/>
      <c r="Q358" s="78"/>
      <c r="R358" s="78"/>
      <c r="S358" s="78"/>
      <c r="T358" s="79"/>
      <c r="AT358" s="16" t="s">
        <v>135</v>
      </c>
      <c r="AU358" s="16" t="s">
        <v>84</v>
      </c>
    </row>
    <row r="359" s="11" customFormat="1">
      <c r="B359" s="218"/>
      <c r="C359" s="219"/>
      <c r="D359" s="215" t="s">
        <v>137</v>
      </c>
      <c r="E359" s="220" t="s">
        <v>28</v>
      </c>
      <c r="F359" s="221" t="s">
        <v>531</v>
      </c>
      <c r="G359" s="219"/>
      <c r="H359" s="220" t="s">
        <v>28</v>
      </c>
      <c r="I359" s="222"/>
      <c r="J359" s="219"/>
      <c r="K359" s="219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137</v>
      </c>
      <c r="AU359" s="227" t="s">
        <v>84</v>
      </c>
      <c r="AV359" s="11" t="s">
        <v>82</v>
      </c>
      <c r="AW359" s="11" t="s">
        <v>35</v>
      </c>
      <c r="AX359" s="11" t="s">
        <v>74</v>
      </c>
      <c r="AY359" s="227" t="s">
        <v>126</v>
      </c>
    </row>
    <row r="360" s="11" customFormat="1">
      <c r="B360" s="218"/>
      <c r="C360" s="219"/>
      <c r="D360" s="215" t="s">
        <v>137</v>
      </c>
      <c r="E360" s="220" t="s">
        <v>28</v>
      </c>
      <c r="F360" s="221" t="s">
        <v>532</v>
      </c>
      <c r="G360" s="219"/>
      <c r="H360" s="220" t="s">
        <v>28</v>
      </c>
      <c r="I360" s="222"/>
      <c r="J360" s="219"/>
      <c r="K360" s="219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137</v>
      </c>
      <c r="AU360" s="227" t="s">
        <v>84</v>
      </c>
      <c r="AV360" s="11" t="s">
        <v>82</v>
      </c>
      <c r="AW360" s="11" t="s">
        <v>35</v>
      </c>
      <c r="AX360" s="11" t="s">
        <v>74</v>
      </c>
      <c r="AY360" s="227" t="s">
        <v>126</v>
      </c>
    </row>
    <row r="361" s="12" customFormat="1">
      <c r="B361" s="228"/>
      <c r="C361" s="229"/>
      <c r="D361" s="215" t="s">
        <v>137</v>
      </c>
      <c r="E361" s="230" t="s">
        <v>28</v>
      </c>
      <c r="F361" s="231" t="s">
        <v>533</v>
      </c>
      <c r="G361" s="229"/>
      <c r="H361" s="232">
        <v>16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137</v>
      </c>
      <c r="AU361" s="238" t="s">
        <v>84</v>
      </c>
      <c r="AV361" s="12" t="s">
        <v>84</v>
      </c>
      <c r="AW361" s="12" t="s">
        <v>35</v>
      </c>
      <c r="AX361" s="12" t="s">
        <v>82</v>
      </c>
      <c r="AY361" s="238" t="s">
        <v>126</v>
      </c>
    </row>
    <row r="362" s="1" customFormat="1" ht="16.5" customHeight="1">
      <c r="B362" s="37"/>
      <c r="C362" s="203" t="s">
        <v>534</v>
      </c>
      <c r="D362" s="203" t="s">
        <v>128</v>
      </c>
      <c r="E362" s="204" t="s">
        <v>535</v>
      </c>
      <c r="F362" s="205" t="s">
        <v>536</v>
      </c>
      <c r="G362" s="206" t="s">
        <v>375</v>
      </c>
      <c r="H362" s="207">
        <v>15</v>
      </c>
      <c r="I362" s="208"/>
      <c r="J362" s="209">
        <f>ROUND(I362*H362,2)</f>
        <v>0</v>
      </c>
      <c r="K362" s="205" t="s">
        <v>28</v>
      </c>
      <c r="L362" s="42"/>
      <c r="M362" s="210" t="s">
        <v>28</v>
      </c>
      <c r="N362" s="211" t="s">
        <v>45</v>
      </c>
      <c r="O362" s="78"/>
      <c r="P362" s="212">
        <f>O362*H362</f>
        <v>0</v>
      </c>
      <c r="Q362" s="212">
        <v>0</v>
      </c>
      <c r="R362" s="212">
        <f>Q362*H362</f>
        <v>0</v>
      </c>
      <c r="S362" s="212">
        <v>0</v>
      </c>
      <c r="T362" s="213">
        <f>S362*H362</f>
        <v>0</v>
      </c>
      <c r="AR362" s="16" t="s">
        <v>133</v>
      </c>
      <c r="AT362" s="16" t="s">
        <v>128</v>
      </c>
      <c r="AU362" s="16" t="s">
        <v>84</v>
      </c>
      <c r="AY362" s="16" t="s">
        <v>126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6" t="s">
        <v>82</v>
      </c>
      <c r="BK362" s="214">
        <f>ROUND(I362*H362,2)</f>
        <v>0</v>
      </c>
      <c r="BL362" s="16" t="s">
        <v>133</v>
      </c>
      <c r="BM362" s="16" t="s">
        <v>537</v>
      </c>
    </row>
    <row r="363" s="1" customFormat="1">
      <c r="B363" s="37"/>
      <c r="C363" s="38"/>
      <c r="D363" s="215" t="s">
        <v>135</v>
      </c>
      <c r="E363" s="38"/>
      <c r="F363" s="216" t="s">
        <v>536</v>
      </c>
      <c r="G363" s="38"/>
      <c r="H363" s="38"/>
      <c r="I363" s="129"/>
      <c r="J363" s="38"/>
      <c r="K363" s="38"/>
      <c r="L363" s="42"/>
      <c r="M363" s="217"/>
      <c r="N363" s="78"/>
      <c r="O363" s="78"/>
      <c r="P363" s="78"/>
      <c r="Q363" s="78"/>
      <c r="R363" s="78"/>
      <c r="S363" s="78"/>
      <c r="T363" s="79"/>
      <c r="AT363" s="16" t="s">
        <v>135</v>
      </c>
      <c r="AU363" s="16" t="s">
        <v>84</v>
      </c>
    </row>
    <row r="364" s="1" customFormat="1" ht="16.5" customHeight="1">
      <c r="B364" s="37"/>
      <c r="C364" s="203" t="s">
        <v>538</v>
      </c>
      <c r="D364" s="203" t="s">
        <v>128</v>
      </c>
      <c r="E364" s="204" t="s">
        <v>539</v>
      </c>
      <c r="F364" s="205" t="s">
        <v>540</v>
      </c>
      <c r="G364" s="206" t="s">
        <v>541</v>
      </c>
      <c r="H364" s="207">
        <v>3</v>
      </c>
      <c r="I364" s="208"/>
      <c r="J364" s="209">
        <f>ROUND(I364*H364,2)</f>
        <v>0</v>
      </c>
      <c r="K364" s="205" t="s">
        <v>132</v>
      </c>
      <c r="L364" s="42"/>
      <c r="M364" s="210" t="s">
        <v>28</v>
      </c>
      <c r="N364" s="211" t="s">
        <v>45</v>
      </c>
      <c r="O364" s="78"/>
      <c r="P364" s="212">
        <f>O364*H364</f>
        <v>0</v>
      </c>
      <c r="Q364" s="212">
        <v>0.00010000000000000001</v>
      </c>
      <c r="R364" s="212">
        <f>Q364*H364</f>
        <v>0.00030000000000000003</v>
      </c>
      <c r="S364" s="212">
        <v>0</v>
      </c>
      <c r="T364" s="213">
        <f>S364*H364</f>
        <v>0</v>
      </c>
      <c r="AR364" s="16" t="s">
        <v>133</v>
      </c>
      <c r="AT364" s="16" t="s">
        <v>128</v>
      </c>
      <c r="AU364" s="16" t="s">
        <v>84</v>
      </c>
      <c r="AY364" s="16" t="s">
        <v>126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6" t="s">
        <v>82</v>
      </c>
      <c r="BK364" s="214">
        <f>ROUND(I364*H364,2)</f>
        <v>0</v>
      </c>
      <c r="BL364" s="16" t="s">
        <v>133</v>
      </c>
      <c r="BM364" s="16" t="s">
        <v>542</v>
      </c>
    </row>
    <row r="365" s="1" customFormat="1">
      <c r="B365" s="37"/>
      <c r="C365" s="38"/>
      <c r="D365" s="215" t="s">
        <v>135</v>
      </c>
      <c r="E365" s="38"/>
      <c r="F365" s="216" t="s">
        <v>543</v>
      </c>
      <c r="G365" s="38"/>
      <c r="H365" s="38"/>
      <c r="I365" s="129"/>
      <c r="J365" s="38"/>
      <c r="K365" s="38"/>
      <c r="L365" s="42"/>
      <c r="M365" s="217"/>
      <c r="N365" s="78"/>
      <c r="O365" s="78"/>
      <c r="P365" s="78"/>
      <c r="Q365" s="78"/>
      <c r="R365" s="78"/>
      <c r="S365" s="78"/>
      <c r="T365" s="79"/>
      <c r="AT365" s="16" t="s">
        <v>135</v>
      </c>
      <c r="AU365" s="16" t="s">
        <v>84</v>
      </c>
    </row>
    <row r="366" s="1" customFormat="1" ht="16.5" customHeight="1">
      <c r="B366" s="37"/>
      <c r="C366" s="203" t="s">
        <v>544</v>
      </c>
      <c r="D366" s="203" t="s">
        <v>128</v>
      </c>
      <c r="E366" s="204" t="s">
        <v>545</v>
      </c>
      <c r="F366" s="205" t="s">
        <v>546</v>
      </c>
      <c r="G366" s="206" t="s">
        <v>345</v>
      </c>
      <c r="H366" s="207">
        <v>3</v>
      </c>
      <c r="I366" s="208"/>
      <c r="J366" s="209">
        <f>ROUND(I366*H366,2)</f>
        <v>0</v>
      </c>
      <c r="K366" s="205" t="s">
        <v>132</v>
      </c>
      <c r="L366" s="42"/>
      <c r="M366" s="210" t="s">
        <v>28</v>
      </c>
      <c r="N366" s="211" t="s">
        <v>45</v>
      </c>
      <c r="O366" s="78"/>
      <c r="P366" s="212">
        <f>O366*H366</f>
        <v>0</v>
      </c>
      <c r="Q366" s="212">
        <v>0.34089999999999998</v>
      </c>
      <c r="R366" s="212">
        <f>Q366*H366</f>
        <v>1.0226999999999999</v>
      </c>
      <c r="S366" s="212">
        <v>0</v>
      </c>
      <c r="T366" s="213">
        <f>S366*H366</f>
        <v>0</v>
      </c>
      <c r="AR366" s="16" t="s">
        <v>133</v>
      </c>
      <c r="AT366" s="16" t="s">
        <v>128</v>
      </c>
      <c r="AU366" s="16" t="s">
        <v>84</v>
      </c>
      <c r="AY366" s="16" t="s">
        <v>126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6" t="s">
        <v>82</v>
      </c>
      <c r="BK366" s="214">
        <f>ROUND(I366*H366,2)</f>
        <v>0</v>
      </c>
      <c r="BL366" s="16" t="s">
        <v>133</v>
      </c>
      <c r="BM366" s="16" t="s">
        <v>547</v>
      </c>
    </row>
    <row r="367" s="1" customFormat="1">
      <c r="B367" s="37"/>
      <c r="C367" s="38"/>
      <c r="D367" s="215" t="s">
        <v>135</v>
      </c>
      <c r="E367" s="38"/>
      <c r="F367" s="216" t="s">
        <v>546</v>
      </c>
      <c r="G367" s="38"/>
      <c r="H367" s="38"/>
      <c r="I367" s="129"/>
      <c r="J367" s="38"/>
      <c r="K367" s="38"/>
      <c r="L367" s="42"/>
      <c r="M367" s="217"/>
      <c r="N367" s="78"/>
      <c r="O367" s="78"/>
      <c r="P367" s="78"/>
      <c r="Q367" s="78"/>
      <c r="R367" s="78"/>
      <c r="S367" s="78"/>
      <c r="T367" s="79"/>
      <c r="AT367" s="16" t="s">
        <v>135</v>
      </c>
      <c r="AU367" s="16" t="s">
        <v>84</v>
      </c>
    </row>
    <row r="368" s="1" customFormat="1" ht="16.5" customHeight="1">
      <c r="B368" s="37"/>
      <c r="C368" s="203" t="s">
        <v>548</v>
      </c>
      <c r="D368" s="203" t="s">
        <v>128</v>
      </c>
      <c r="E368" s="204" t="s">
        <v>549</v>
      </c>
      <c r="F368" s="205" t="s">
        <v>550</v>
      </c>
      <c r="G368" s="206" t="s">
        <v>345</v>
      </c>
      <c r="H368" s="207">
        <v>3</v>
      </c>
      <c r="I368" s="208"/>
      <c r="J368" s="209">
        <f>ROUND(I368*H368,2)</f>
        <v>0</v>
      </c>
      <c r="K368" s="205" t="s">
        <v>132</v>
      </c>
      <c r="L368" s="42"/>
      <c r="M368" s="210" t="s">
        <v>28</v>
      </c>
      <c r="N368" s="211" t="s">
        <v>45</v>
      </c>
      <c r="O368" s="78"/>
      <c r="P368" s="212">
        <f>O368*H368</f>
        <v>0</v>
      </c>
      <c r="Q368" s="212">
        <v>0.21734000000000001</v>
      </c>
      <c r="R368" s="212">
        <f>Q368*H368</f>
        <v>0.65202000000000004</v>
      </c>
      <c r="S368" s="212">
        <v>0</v>
      </c>
      <c r="T368" s="213">
        <f>S368*H368</f>
        <v>0</v>
      </c>
      <c r="AR368" s="16" t="s">
        <v>133</v>
      </c>
      <c r="AT368" s="16" t="s">
        <v>128</v>
      </c>
      <c r="AU368" s="16" t="s">
        <v>84</v>
      </c>
      <c r="AY368" s="16" t="s">
        <v>126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6" t="s">
        <v>82</v>
      </c>
      <c r="BK368" s="214">
        <f>ROUND(I368*H368,2)</f>
        <v>0</v>
      </c>
      <c r="BL368" s="16" t="s">
        <v>133</v>
      </c>
      <c r="BM368" s="16" t="s">
        <v>551</v>
      </c>
    </row>
    <row r="369" s="1" customFormat="1">
      <c r="B369" s="37"/>
      <c r="C369" s="38"/>
      <c r="D369" s="215" t="s">
        <v>135</v>
      </c>
      <c r="E369" s="38"/>
      <c r="F369" s="216" t="s">
        <v>550</v>
      </c>
      <c r="G369" s="38"/>
      <c r="H369" s="38"/>
      <c r="I369" s="129"/>
      <c r="J369" s="38"/>
      <c r="K369" s="38"/>
      <c r="L369" s="42"/>
      <c r="M369" s="217"/>
      <c r="N369" s="78"/>
      <c r="O369" s="78"/>
      <c r="P369" s="78"/>
      <c r="Q369" s="78"/>
      <c r="R369" s="78"/>
      <c r="S369" s="78"/>
      <c r="T369" s="79"/>
      <c r="AT369" s="16" t="s">
        <v>135</v>
      </c>
      <c r="AU369" s="16" t="s">
        <v>84</v>
      </c>
    </row>
    <row r="370" s="11" customFormat="1">
      <c r="B370" s="218"/>
      <c r="C370" s="219"/>
      <c r="D370" s="215" t="s">
        <v>137</v>
      </c>
      <c r="E370" s="220" t="s">
        <v>28</v>
      </c>
      <c r="F370" s="221" t="s">
        <v>552</v>
      </c>
      <c r="G370" s="219"/>
      <c r="H370" s="220" t="s">
        <v>28</v>
      </c>
      <c r="I370" s="222"/>
      <c r="J370" s="219"/>
      <c r="K370" s="219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137</v>
      </c>
      <c r="AU370" s="227" t="s">
        <v>84</v>
      </c>
      <c r="AV370" s="11" t="s">
        <v>82</v>
      </c>
      <c r="AW370" s="11" t="s">
        <v>35</v>
      </c>
      <c r="AX370" s="11" t="s">
        <v>74</v>
      </c>
      <c r="AY370" s="227" t="s">
        <v>126</v>
      </c>
    </row>
    <row r="371" s="12" customFormat="1">
      <c r="B371" s="228"/>
      <c r="C371" s="229"/>
      <c r="D371" s="215" t="s">
        <v>137</v>
      </c>
      <c r="E371" s="230" t="s">
        <v>28</v>
      </c>
      <c r="F371" s="231" t="s">
        <v>150</v>
      </c>
      <c r="G371" s="229"/>
      <c r="H371" s="232">
        <v>3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137</v>
      </c>
      <c r="AU371" s="238" t="s">
        <v>84</v>
      </c>
      <c r="AV371" s="12" t="s">
        <v>84</v>
      </c>
      <c r="AW371" s="12" t="s">
        <v>35</v>
      </c>
      <c r="AX371" s="12" t="s">
        <v>82</v>
      </c>
      <c r="AY371" s="238" t="s">
        <v>126</v>
      </c>
    </row>
    <row r="372" s="1" customFormat="1" ht="16.5" customHeight="1">
      <c r="B372" s="37"/>
      <c r="C372" s="261" t="s">
        <v>553</v>
      </c>
      <c r="D372" s="261" t="s">
        <v>270</v>
      </c>
      <c r="E372" s="262" t="s">
        <v>554</v>
      </c>
      <c r="F372" s="263" t="s">
        <v>555</v>
      </c>
      <c r="G372" s="264" t="s">
        <v>345</v>
      </c>
      <c r="H372" s="265">
        <v>3</v>
      </c>
      <c r="I372" s="266"/>
      <c r="J372" s="267">
        <f>ROUND(I372*H372,2)</f>
        <v>0</v>
      </c>
      <c r="K372" s="263" t="s">
        <v>28</v>
      </c>
      <c r="L372" s="268"/>
      <c r="M372" s="269" t="s">
        <v>28</v>
      </c>
      <c r="N372" s="270" t="s">
        <v>45</v>
      </c>
      <c r="O372" s="78"/>
      <c r="P372" s="212">
        <f>O372*H372</f>
        <v>0</v>
      </c>
      <c r="Q372" s="212">
        <v>0.41999999999999998</v>
      </c>
      <c r="R372" s="212">
        <f>Q372*H372</f>
        <v>1.26</v>
      </c>
      <c r="S372" s="212">
        <v>0</v>
      </c>
      <c r="T372" s="213">
        <f>S372*H372</f>
        <v>0</v>
      </c>
      <c r="AR372" s="16" t="s">
        <v>183</v>
      </c>
      <c r="AT372" s="16" t="s">
        <v>270</v>
      </c>
      <c r="AU372" s="16" t="s">
        <v>84</v>
      </c>
      <c r="AY372" s="16" t="s">
        <v>126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6" t="s">
        <v>82</v>
      </c>
      <c r="BK372" s="214">
        <f>ROUND(I372*H372,2)</f>
        <v>0</v>
      </c>
      <c r="BL372" s="16" t="s">
        <v>133</v>
      </c>
      <c r="BM372" s="16" t="s">
        <v>556</v>
      </c>
    </row>
    <row r="373" s="1" customFormat="1">
      <c r="B373" s="37"/>
      <c r="C373" s="38"/>
      <c r="D373" s="215" t="s">
        <v>135</v>
      </c>
      <c r="E373" s="38"/>
      <c r="F373" s="216" t="s">
        <v>555</v>
      </c>
      <c r="G373" s="38"/>
      <c r="H373" s="38"/>
      <c r="I373" s="129"/>
      <c r="J373" s="38"/>
      <c r="K373" s="38"/>
      <c r="L373" s="42"/>
      <c r="M373" s="217"/>
      <c r="N373" s="78"/>
      <c r="O373" s="78"/>
      <c r="P373" s="78"/>
      <c r="Q373" s="78"/>
      <c r="R373" s="78"/>
      <c r="S373" s="78"/>
      <c r="T373" s="79"/>
      <c r="AT373" s="16" t="s">
        <v>135</v>
      </c>
      <c r="AU373" s="16" t="s">
        <v>84</v>
      </c>
    </row>
    <row r="374" s="11" customFormat="1">
      <c r="B374" s="218"/>
      <c r="C374" s="219"/>
      <c r="D374" s="215" t="s">
        <v>137</v>
      </c>
      <c r="E374" s="220" t="s">
        <v>28</v>
      </c>
      <c r="F374" s="221" t="s">
        <v>557</v>
      </c>
      <c r="G374" s="219"/>
      <c r="H374" s="220" t="s">
        <v>28</v>
      </c>
      <c r="I374" s="222"/>
      <c r="J374" s="219"/>
      <c r="K374" s="219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137</v>
      </c>
      <c r="AU374" s="227" t="s">
        <v>84</v>
      </c>
      <c r="AV374" s="11" t="s">
        <v>82</v>
      </c>
      <c r="AW374" s="11" t="s">
        <v>35</v>
      </c>
      <c r="AX374" s="11" t="s">
        <v>74</v>
      </c>
      <c r="AY374" s="227" t="s">
        <v>126</v>
      </c>
    </row>
    <row r="375" s="12" customFormat="1">
      <c r="B375" s="228"/>
      <c r="C375" s="229"/>
      <c r="D375" s="215" t="s">
        <v>137</v>
      </c>
      <c r="E375" s="230" t="s">
        <v>28</v>
      </c>
      <c r="F375" s="231" t="s">
        <v>150</v>
      </c>
      <c r="G375" s="229"/>
      <c r="H375" s="232">
        <v>3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137</v>
      </c>
      <c r="AU375" s="238" t="s">
        <v>84</v>
      </c>
      <c r="AV375" s="12" t="s">
        <v>84</v>
      </c>
      <c r="AW375" s="12" t="s">
        <v>35</v>
      </c>
      <c r="AX375" s="12" t="s">
        <v>82</v>
      </c>
      <c r="AY375" s="238" t="s">
        <v>126</v>
      </c>
    </row>
    <row r="376" s="1" customFormat="1" ht="16.5" customHeight="1">
      <c r="B376" s="37"/>
      <c r="C376" s="261" t="s">
        <v>558</v>
      </c>
      <c r="D376" s="261" t="s">
        <v>270</v>
      </c>
      <c r="E376" s="262" t="s">
        <v>559</v>
      </c>
      <c r="F376" s="263" t="s">
        <v>560</v>
      </c>
      <c r="G376" s="264" t="s">
        <v>345</v>
      </c>
      <c r="H376" s="265">
        <v>3</v>
      </c>
      <c r="I376" s="266"/>
      <c r="J376" s="267">
        <f>ROUND(I376*H376,2)</f>
        <v>0</v>
      </c>
      <c r="K376" s="263" t="s">
        <v>132</v>
      </c>
      <c r="L376" s="268"/>
      <c r="M376" s="269" t="s">
        <v>28</v>
      </c>
      <c r="N376" s="270" t="s">
        <v>45</v>
      </c>
      <c r="O376" s="78"/>
      <c r="P376" s="212">
        <f>O376*H376</f>
        <v>0</v>
      </c>
      <c r="Q376" s="212">
        <v>0.041000000000000002</v>
      </c>
      <c r="R376" s="212">
        <f>Q376*H376</f>
        <v>0.123</v>
      </c>
      <c r="S376" s="212">
        <v>0</v>
      </c>
      <c r="T376" s="213">
        <f>S376*H376</f>
        <v>0</v>
      </c>
      <c r="AR376" s="16" t="s">
        <v>183</v>
      </c>
      <c r="AT376" s="16" t="s">
        <v>270</v>
      </c>
      <c r="AU376" s="16" t="s">
        <v>84</v>
      </c>
      <c r="AY376" s="16" t="s">
        <v>126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6" t="s">
        <v>82</v>
      </c>
      <c r="BK376" s="214">
        <f>ROUND(I376*H376,2)</f>
        <v>0</v>
      </c>
      <c r="BL376" s="16" t="s">
        <v>133</v>
      </c>
      <c r="BM376" s="16" t="s">
        <v>561</v>
      </c>
    </row>
    <row r="377" s="1" customFormat="1">
      <c r="B377" s="37"/>
      <c r="C377" s="38"/>
      <c r="D377" s="215" t="s">
        <v>135</v>
      </c>
      <c r="E377" s="38"/>
      <c r="F377" s="216" t="s">
        <v>560</v>
      </c>
      <c r="G377" s="38"/>
      <c r="H377" s="38"/>
      <c r="I377" s="129"/>
      <c r="J377" s="38"/>
      <c r="K377" s="38"/>
      <c r="L377" s="42"/>
      <c r="M377" s="217"/>
      <c r="N377" s="78"/>
      <c r="O377" s="78"/>
      <c r="P377" s="78"/>
      <c r="Q377" s="78"/>
      <c r="R377" s="78"/>
      <c r="S377" s="78"/>
      <c r="T377" s="79"/>
      <c r="AT377" s="16" t="s">
        <v>135</v>
      </c>
      <c r="AU377" s="16" t="s">
        <v>84</v>
      </c>
    </row>
    <row r="378" s="11" customFormat="1">
      <c r="B378" s="218"/>
      <c r="C378" s="219"/>
      <c r="D378" s="215" t="s">
        <v>137</v>
      </c>
      <c r="E378" s="220" t="s">
        <v>28</v>
      </c>
      <c r="F378" s="221" t="s">
        <v>562</v>
      </c>
      <c r="G378" s="219"/>
      <c r="H378" s="220" t="s">
        <v>28</v>
      </c>
      <c r="I378" s="222"/>
      <c r="J378" s="219"/>
      <c r="K378" s="219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137</v>
      </c>
      <c r="AU378" s="227" t="s">
        <v>84</v>
      </c>
      <c r="AV378" s="11" t="s">
        <v>82</v>
      </c>
      <c r="AW378" s="11" t="s">
        <v>35</v>
      </c>
      <c r="AX378" s="11" t="s">
        <v>74</v>
      </c>
      <c r="AY378" s="227" t="s">
        <v>126</v>
      </c>
    </row>
    <row r="379" s="12" customFormat="1">
      <c r="B379" s="228"/>
      <c r="C379" s="229"/>
      <c r="D379" s="215" t="s">
        <v>137</v>
      </c>
      <c r="E379" s="230" t="s">
        <v>28</v>
      </c>
      <c r="F379" s="231" t="s">
        <v>150</v>
      </c>
      <c r="G379" s="229"/>
      <c r="H379" s="232">
        <v>3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137</v>
      </c>
      <c r="AU379" s="238" t="s">
        <v>84</v>
      </c>
      <c r="AV379" s="12" t="s">
        <v>84</v>
      </c>
      <c r="AW379" s="12" t="s">
        <v>35</v>
      </c>
      <c r="AX379" s="12" t="s">
        <v>82</v>
      </c>
      <c r="AY379" s="238" t="s">
        <v>126</v>
      </c>
    </row>
    <row r="380" s="1" customFormat="1" ht="16.5" customHeight="1">
      <c r="B380" s="37"/>
      <c r="C380" s="261" t="s">
        <v>563</v>
      </c>
      <c r="D380" s="261" t="s">
        <v>270</v>
      </c>
      <c r="E380" s="262" t="s">
        <v>564</v>
      </c>
      <c r="F380" s="263" t="s">
        <v>565</v>
      </c>
      <c r="G380" s="264" t="s">
        <v>345</v>
      </c>
      <c r="H380" s="265">
        <v>3</v>
      </c>
      <c r="I380" s="266"/>
      <c r="J380" s="267">
        <f>ROUND(I380*H380,2)</f>
        <v>0</v>
      </c>
      <c r="K380" s="263" t="s">
        <v>132</v>
      </c>
      <c r="L380" s="268"/>
      <c r="M380" s="269" t="s">
        <v>28</v>
      </c>
      <c r="N380" s="270" t="s">
        <v>45</v>
      </c>
      <c r="O380" s="78"/>
      <c r="P380" s="212">
        <f>O380*H380</f>
        <v>0</v>
      </c>
      <c r="Q380" s="212">
        <v>0.0085000000000000006</v>
      </c>
      <c r="R380" s="212">
        <f>Q380*H380</f>
        <v>0.025500000000000002</v>
      </c>
      <c r="S380" s="212">
        <v>0</v>
      </c>
      <c r="T380" s="213">
        <f>S380*H380</f>
        <v>0</v>
      </c>
      <c r="AR380" s="16" t="s">
        <v>183</v>
      </c>
      <c r="AT380" s="16" t="s">
        <v>270</v>
      </c>
      <c r="AU380" s="16" t="s">
        <v>84</v>
      </c>
      <c r="AY380" s="16" t="s">
        <v>126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6" t="s">
        <v>82</v>
      </c>
      <c r="BK380" s="214">
        <f>ROUND(I380*H380,2)</f>
        <v>0</v>
      </c>
      <c r="BL380" s="16" t="s">
        <v>133</v>
      </c>
      <c r="BM380" s="16" t="s">
        <v>566</v>
      </c>
    </row>
    <row r="381" s="1" customFormat="1">
      <c r="B381" s="37"/>
      <c r="C381" s="38"/>
      <c r="D381" s="215" t="s">
        <v>135</v>
      </c>
      <c r="E381" s="38"/>
      <c r="F381" s="216" t="s">
        <v>565</v>
      </c>
      <c r="G381" s="38"/>
      <c r="H381" s="38"/>
      <c r="I381" s="129"/>
      <c r="J381" s="38"/>
      <c r="K381" s="38"/>
      <c r="L381" s="42"/>
      <c r="M381" s="217"/>
      <c r="N381" s="78"/>
      <c r="O381" s="78"/>
      <c r="P381" s="78"/>
      <c r="Q381" s="78"/>
      <c r="R381" s="78"/>
      <c r="S381" s="78"/>
      <c r="T381" s="79"/>
      <c r="AT381" s="16" t="s">
        <v>135</v>
      </c>
      <c r="AU381" s="16" t="s">
        <v>84</v>
      </c>
    </row>
    <row r="382" s="11" customFormat="1">
      <c r="B382" s="218"/>
      <c r="C382" s="219"/>
      <c r="D382" s="215" t="s">
        <v>137</v>
      </c>
      <c r="E382" s="220" t="s">
        <v>28</v>
      </c>
      <c r="F382" s="221" t="s">
        <v>562</v>
      </c>
      <c r="G382" s="219"/>
      <c r="H382" s="220" t="s">
        <v>28</v>
      </c>
      <c r="I382" s="222"/>
      <c r="J382" s="219"/>
      <c r="K382" s="219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137</v>
      </c>
      <c r="AU382" s="227" t="s">
        <v>84</v>
      </c>
      <c r="AV382" s="11" t="s">
        <v>82</v>
      </c>
      <c r="AW382" s="11" t="s">
        <v>35</v>
      </c>
      <c r="AX382" s="11" t="s">
        <v>74</v>
      </c>
      <c r="AY382" s="227" t="s">
        <v>126</v>
      </c>
    </row>
    <row r="383" s="12" customFormat="1">
      <c r="B383" s="228"/>
      <c r="C383" s="229"/>
      <c r="D383" s="215" t="s">
        <v>137</v>
      </c>
      <c r="E383" s="230" t="s">
        <v>28</v>
      </c>
      <c r="F383" s="231" t="s">
        <v>150</v>
      </c>
      <c r="G383" s="229"/>
      <c r="H383" s="232">
        <v>3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137</v>
      </c>
      <c r="AU383" s="238" t="s">
        <v>84</v>
      </c>
      <c r="AV383" s="12" t="s">
        <v>84</v>
      </c>
      <c r="AW383" s="12" t="s">
        <v>35</v>
      </c>
      <c r="AX383" s="12" t="s">
        <v>82</v>
      </c>
      <c r="AY383" s="238" t="s">
        <v>126</v>
      </c>
    </row>
    <row r="384" s="1" customFormat="1" ht="16.5" customHeight="1">
      <c r="B384" s="37"/>
      <c r="C384" s="203" t="s">
        <v>567</v>
      </c>
      <c r="D384" s="203" t="s">
        <v>128</v>
      </c>
      <c r="E384" s="204" t="s">
        <v>568</v>
      </c>
      <c r="F384" s="205" t="s">
        <v>569</v>
      </c>
      <c r="G384" s="206" t="s">
        <v>345</v>
      </c>
      <c r="H384" s="207">
        <v>5</v>
      </c>
      <c r="I384" s="208"/>
      <c r="J384" s="209">
        <f>ROUND(I384*H384,2)</f>
        <v>0</v>
      </c>
      <c r="K384" s="205" t="s">
        <v>132</v>
      </c>
      <c r="L384" s="42"/>
      <c r="M384" s="210" t="s">
        <v>28</v>
      </c>
      <c r="N384" s="211" t="s">
        <v>45</v>
      </c>
      <c r="O384" s="78"/>
      <c r="P384" s="212">
        <f>O384*H384</f>
        <v>0</v>
      </c>
      <c r="Q384" s="212">
        <v>0.31108000000000002</v>
      </c>
      <c r="R384" s="212">
        <f>Q384*H384</f>
        <v>1.5554000000000001</v>
      </c>
      <c r="S384" s="212">
        <v>0</v>
      </c>
      <c r="T384" s="213">
        <f>S384*H384</f>
        <v>0</v>
      </c>
      <c r="AR384" s="16" t="s">
        <v>133</v>
      </c>
      <c r="AT384" s="16" t="s">
        <v>128</v>
      </c>
      <c r="AU384" s="16" t="s">
        <v>84</v>
      </c>
      <c r="AY384" s="16" t="s">
        <v>126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6" t="s">
        <v>82</v>
      </c>
      <c r="BK384" s="214">
        <f>ROUND(I384*H384,2)</f>
        <v>0</v>
      </c>
      <c r="BL384" s="16" t="s">
        <v>133</v>
      </c>
      <c r="BM384" s="16" t="s">
        <v>570</v>
      </c>
    </row>
    <row r="385" s="1" customFormat="1">
      <c r="B385" s="37"/>
      <c r="C385" s="38"/>
      <c r="D385" s="215" t="s">
        <v>135</v>
      </c>
      <c r="E385" s="38"/>
      <c r="F385" s="216" t="s">
        <v>571</v>
      </c>
      <c r="G385" s="38"/>
      <c r="H385" s="38"/>
      <c r="I385" s="129"/>
      <c r="J385" s="38"/>
      <c r="K385" s="38"/>
      <c r="L385" s="42"/>
      <c r="M385" s="217"/>
      <c r="N385" s="78"/>
      <c r="O385" s="78"/>
      <c r="P385" s="78"/>
      <c r="Q385" s="78"/>
      <c r="R385" s="78"/>
      <c r="S385" s="78"/>
      <c r="T385" s="79"/>
      <c r="AT385" s="16" t="s">
        <v>135</v>
      </c>
      <c r="AU385" s="16" t="s">
        <v>84</v>
      </c>
    </row>
    <row r="386" s="11" customFormat="1">
      <c r="B386" s="218"/>
      <c r="C386" s="219"/>
      <c r="D386" s="215" t="s">
        <v>137</v>
      </c>
      <c r="E386" s="220" t="s">
        <v>28</v>
      </c>
      <c r="F386" s="221" t="s">
        <v>138</v>
      </c>
      <c r="G386" s="219"/>
      <c r="H386" s="220" t="s">
        <v>28</v>
      </c>
      <c r="I386" s="222"/>
      <c r="J386" s="219"/>
      <c r="K386" s="219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137</v>
      </c>
      <c r="AU386" s="227" t="s">
        <v>84</v>
      </c>
      <c r="AV386" s="11" t="s">
        <v>82</v>
      </c>
      <c r="AW386" s="11" t="s">
        <v>35</v>
      </c>
      <c r="AX386" s="11" t="s">
        <v>74</v>
      </c>
      <c r="AY386" s="227" t="s">
        <v>126</v>
      </c>
    </row>
    <row r="387" s="11" customFormat="1">
      <c r="B387" s="218"/>
      <c r="C387" s="219"/>
      <c r="D387" s="215" t="s">
        <v>137</v>
      </c>
      <c r="E387" s="220" t="s">
        <v>28</v>
      </c>
      <c r="F387" s="221" t="s">
        <v>572</v>
      </c>
      <c r="G387" s="219"/>
      <c r="H387" s="220" t="s">
        <v>28</v>
      </c>
      <c r="I387" s="222"/>
      <c r="J387" s="219"/>
      <c r="K387" s="219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137</v>
      </c>
      <c r="AU387" s="227" t="s">
        <v>84</v>
      </c>
      <c r="AV387" s="11" t="s">
        <v>82</v>
      </c>
      <c r="AW387" s="11" t="s">
        <v>35</v>
      </c>
      <c r="AX387" s="11" t="s">
        <v>74</v>
      </c>
      <c r="AY387" s="227" t="s">
        <v>126</v>
      </c>
    </row>
    <row r="388" s="12" customFormat="1">
      <c r="B388" s="228"/>
      <c r="C388" s="229"/>
      <c r="D388" s="215" t="s">
        <v>137</v>
      </c>
      <c r="E388" s="230" t="s">
        <v>28</v>
      </c>
      <c r="F388" s="231" t="s">
        <v>163</v>
      </c>
      <c r="G388" s="229"/>
      <c r="H388" s="232">
        <v>5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137</v>
      </c>
      <c r="AU388" s="238" t="s">
        <v>84</v>
      </c>
      <c r="AV388" s="12" t="s">
        <v>84</v>
      </c>
      <c r="AW388" s="12" t="s">
        <v>35</v>
      </c>
      <c r="AX388" s="12" t="s">
        <v>82</v>
      </c>
      <c r="AY388" s="238" t="s">
        <v>126</v>
      </c>
    </row>
    <row r="389" s="1" customFormat="1" ht="16.5" customHeight="1">
      <c r="B389" s="37"/>
      <c r="C389" s="203" t="s">
        <v>573</v>
      </c>
      <c r="D389" s="203" t="s">
        <v>128</v>
      </c>
      <c r="E389" s="204" t="s">
        <v>574</v>
      </c>
      <c r="F389" s="205" t="s">
        <v>575</v>
      </c>
      <c r="G389" s="206" t="s">
        <v>345</v>
      </c>
      <c r="H389" s="207">
        <v>5</v>
      </c>
      <c r="I389" s="208"/>
      <c r="J389" s="209">
        <f>ROUND(I389*H389,2)</f>
        <v>0</v>
      </c>
      <c r="K389" s="205" t="s">
        <v>132</v>
      </c>
      <c r="L389" s="42"/>
      <c r="M389" s="210" t="s">
        <v>28</v>
      </c>
      <c r="N389" s="211" t="s">
        <v>45</v>
      </c>
      <c r="O389" s="78"/>
      <c r="P389" s="212">
        <f>O389*H389</f>
        <v>0</v>
      </c>
      <c r="Q389" s="212">
        <v>0.12303</v>
      </c>
      <c r="R389" s="212">
        <f>Q389*H389</f>
        <v>0.61514999999999997</v>
      </c>
      <c r="S389" s="212">
        <v>0</v>
      </c>
      <c r="T389" s="213">
        <f>S389*H389</f>
        <v>0</v>
      </c>
      <c r="AR389" s="16" t="s">
        <v>133</v>
      </c>
      <c r="AT389" s="16" t="s">
        <v>128</v>
      </c>
      <c r="AU389" s="16" t="s">
        <v>84</v>
      </c>
      <c r="AY389" s="16" t="s">
        <v>126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16" t="s">
        <v>82</v>
      </c>
      <c r="BK389" s="214">
        <f>ROUND(I389*H389,2)</f>
        <v>0</v>
      </c>
      <c r="BL389" s="16" t="s">
        <v>133</v>
      </c>
      <c r="BM389" s="16" t="s">
        <v>576</v>
      </c>
    </row>
    <row r="390" s="1" customFormat="1">
      <c r="B390" s="37"/>
      <c r="C390" s="38"/>
      <c r="D390" s="215" t="s">
        <v>135</v>
      </c>
      <c r="E390" s="38"/>
      <c r="F390" s="216" t="s">
        <v>575</v>
      </c>
      <c r="G390" s="38"/>
      <c r="H390" s="38"/>
      <c r="I390" s="129"/>
      <c r="J390" s="38"/>
      <c r="K390" s="38"/>
      <c r="L390" s="42"/>
      <c r="M390" s="217"/>
      <c r="N390" s="78"/>
      <c r="O390" s="78"/>
      <c r="P390" s="78"/>
      <c r="Q390" s="78"/>
      <c r="R390" s="78"/>
      <c r="S390" s="78"/>
      <c r="T390" s="79"/>
      <c r="AT390" s="16" t="s">
        <v>135</v>
      </c>
      <c r="AU390" s="16" t="s">
        <v>84</v>
      </c>
    </row>
    <row r="391" s="11" customFormat="1">
      <c r="B391" s="218"/>
      <c r="C391" s="219"/>
      <c r="D391" s="215" t="s">
        <v>137</v>
      </c>
      <c r="E391" s="220" t="s">
        <v>28</v>
      </c>
      <c r="F391" s="221" t="s">
        <v>138</v>
      </c>
      <c r="G391" s="219"/>
      <c r="H391" s="220" t="s">
        <v>28</v>
      </c>
      <c r="I391" s="222"/>
      <c r="J391" s="219"/>
      <c r="K391" s="219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137</v>
      </c>
      <c r="AU391" s="227" t="s">
        <v>84</v>
      </c>
      <c r="AV391" s="11" t="s">
        <v>82</v>
      </c>
      <c r="AW391" s="11" t="s">
        <v>35</v>
      </c>
      <c r="AX391" s="11" t="s">
        <v>74</v>
      </c>
      <c r="AY391" s="227" t="s">
        <v>126</v>
      </c>
    </row>
    <row r="392" s="11" customFormat="1">
      <c r="B392" s="218"/>
      <c r="C392" s="219"/>
      <c r="D392" s="215" t="s">
        <v>137</v>
      </c>
      <c r="E392" s="220" t="s">
        <v>28</v>
      </c>
      <c r="F392" s="221" t="s">
        <v>572</v>
      </c>
      <c r="G392" s="219"/>
      <c r="H392" s="220" t="s">
        <v>28</v>
      </c>
      <c r="I392" s="222"/>
      <c r="J392" s="219"/>
      <c r="K392" s="219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137</v>
      </c>
      <c r="AU392" s="227" t="s">
        <v>84</v>
      </c>
      <c r="AV392" s="11" t="s">
        <v>82</v>
      </c>
      <c r="AW392" s="11" t="s">
        <v>35</v>
      </c>
      <c r="AX392" s="11" t="s">
        <v>74</v>
      </c>
      <c r="AY392" s="227" t="s">
        <v>126</v>
      </c>
    </row>
    <row r="393" s="11" customFormat="1">
      <c r="B393" s="218"/>
      <c r="C393" s="219"/>
      <c r="D393" s="215" t="s">
        <v>137</v>
      </c>
      <c r="E393" s="220" t="s">
        <v>28</v>
      </c>
      <c r="F393" s="221" t="s">
        <v>577</v>
      </c>
      <c r="G393" s="219"/>
      <c r="H393" s="220" t="s">
        <v>28</v>
      </c>
      <c r="I393" s="222"/>
      <c r="J393" s="219"/>
      <c r="K393" s="219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137</v>
      </c>
      <c r="AU393" s="227" t="s">
        <v>84</v>
      </c>
      <c r="AV393" s="11" t="s">
        <v>82</v>
      </c>
      <c r="AW393" s="11" t="s">
        <v>35</v>
      </c>
      <c r="AX393" s="11" t="s">
        <v>74</v>
      </c>
      <c r="AY393" s="227" t="s">
        <v>126</v>
      </c>
    </row>
    <row r="394" s="12" customFormat="1">
      <c r="B394" s="228"/>
      <c r="C394" s="229"/>
      <c r="D394" s="215" t="s">
        <v>137</v>
      </c>
      <c r="E394" s="230" t="s">
        <v>28</v>
      </c>
      <c r="F394" s="231" t="s">
        <v>163</v>
      </c>
      <c r="G394" s="229"/>
      <c r="H394" s="232">
        <v>5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137</v>
      </c>
      <c r="AU394" s="238" t="s">
        <v>84</v>
      </c>
      <c r="AV394" s="12" t="s">
        <v>84</v>
      </c>
      <c r="AW394" s="12" t="s">
        <v>35</v>
      </c>
      <c r="AX394" s="12" t="s">
        <v>82</v>
      </c>
      <c r="AY394" s="238" t="s">
        <v>126</v>
      </c>
    </row>
    <row r="395" s="1" customFormat="1" ht="16.5" customHeight="1">
      <c r="B395" s="37"/>
      <c r="C395" s="261" t="s">
        <v>578</v>
      </c>
      <c r="D395" s="261" t="s">
        <v>270</v>
      </c>
      <c r="E395" s="262" t="s">
        <v>579</v>
      </c>
      <c r="F395" s="263" t="s">
        <v>580</v>
      </c>
      <c r="G395" s="264" t="s">
        <v>345</v>
      </c>
      <c r="H395" s="265">
        <v>5</v>
      </c>
      <c r="I395" s="266"/>
      <c r="J395" s="267">
        <f>ROUND(I395*H395,2)</f>
        <v>0</v>
      </c>
      <c r="K395" s="263" t="s">
        <v>132</v>
      </c>
      <c r="L395" s="268"/>
      <c r="M395" s="269" t="s">
        <v>28</v>
      </c>
      <c r="N395" s="270" t="s">
        <v>45</v>
      </c>
      <c r="O395" s="78"/>
      <c r="P395" s="212">
        <f>O395*H395</f>
        <v>0</v>
      </c>
      <c r="Q395" s="212">
        <v>0.013299999999999999</v>
      </c>
      <c r="R395" s="212">
        <f>Q395*H395</f>
        <v>0.066500000000000004</v>
      </c>
      <c r="S395" s="212">
        <v>0</v>
      </c>
      <c r="T395" s="213">
        <f>S395*H395</f>
        <v>0</v>
      </c>
      <c r="AR395" s="16" t="s">
        <v>183</v>
      </c>
      <c r="AT395" s="16" t="s">
        <v>270</v>
      </c>
      <c r="AU395" s="16" t="s">
        <v>84</v>
      </c>
      <c r="AY395" s="16" t="s">
        <v>126</v>
      </c>
      <c r="BE395" s="214">
        <f>IF(N395="základní",J395,0)</f>
        <v>0</v>
      </c>
      <c r="BF395" s="214">
        <f>IF(N395="snížená",J395,0)</f>
        <v>0</v>
      </c>
      <c r="BG395" s="214">
        <f>IF(N395="zákl. přenesená",J395,0)</f>
        <v>0</v>
      </c>
      <c r="BH395" s="214">
        <f>IF(N395="sníž. přenesená",J395,0)</f>
        <v>0</v>
      </c>
      <c r="BI395" s="214">
        <f>IF(N395="nulová",J395,0)</f>
        <v>0</v>
      </c>
      <c r="BJ395" s="16" t="s">
        <v>82</v>
      </c>
      <c r="BK395" s="214">
        <f>ROUND(I395*H395,2)</f>
        <v>0</v>
      </c>
      <c r="BL395" s="16" t="s">
        <v>133</v>
      </c>
      <c r="BM395" s="16" t="s">
        <v>581</v>
      </c>
    </row>
    <row r="396" s="1" customFormat="1">
      <c r="B396" s="37"/>
      <c r="C396" s="38"/>
      <c r="D396" s="215" t="s">
        <v>135</v>
      </c>
      <c r="E396" s="38"/>
      <c r="F396" s="216" t="s">
        <v>580</v>
      </c>
      <c r="G396" s="38"/>
      <c r="H396" s="38"/>
      <c r="I396" s="129"/>
      <c r="J396" s="38"/>
      <c r="K396" s="38"/>
      <c r="L396" s="42"/>
      <c r="M396" s="217"/>
      <c r="N396" s="78"/>
      <c r="O396" s="78"/>
      <c r="P396" s="78"/>
      <c r="Q396" s="78"/>
      <c r="R396" s="78"/>
      <c r="S396" s="78"/>
      <c r="T396" s="79"/>
      <c r="AT396" s="16" t="s">
        <v>135</v>
      </c>
      <c r="AU396" s="16" t="s">
        <v>84</v>
      </c>
    </row>
    <row r="397" s="11" customFormat="1">
      <c r="B397" s="218"/>
      <c r="C397" s="219"/>
      <c r="D397" s="215" t="s">
        <v>137</v>
      </c>
      <c r="E397" s="220" t="s">
        <v>28</v>
      </c>
      <c r="F397" s="221" t="s">
        <v>582</v>
      </c>
      <c r="G397" s="219"/>
      <c r="H397" s="220" t="s">
        <v>28</v>
      </c>
      <c r="I397" s="222"/>
      <c r="J397" s="219"/>
      <c r="K397" s="219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137</v>
      </c>
      <c r="AU397" s="227" t="s">
        <v>84</v>
      </c>
      <c r="AV397" s="11" t="s">
        <v>82</v>
      </c>
      <c r="AW397" s="11" t="s">
        <v>35</v>
      </c>
      <c r="AX397" s="11" t="s">
        <v>74</v>
      </c>
      <c r="AY397" s="227" t="s">
        <v>126</v>
      </c>
    </row>
    <row r="398" s="11" customFormat="1">
      <c r="B398" s="218"/>
      <c r="C398" s="219"/>
      <c r="D398" s="215" t="s">
        <v>137</v>
      </c>
      <c r="E398" s="220" t="s">
        <v>28</v>
      </c>
      <c r="F398" s="221" t="s">
        <v>583</v>
      </c>
      <c r="G398" s="219"/>
      <c r="H398" s="220" t="s">
        <v>28</v>
      </c>
      <c r="I398" s="222"/>
      <c r="J398" s="219"/>
      <c r="K398" s="219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137</v>
      </c>
      <c r="AU398" s="227" t="s">
        <v>84</v>
      </c>
      <c r="AV398" s="11" t="s">
        <v>82</v>
      </c>
      <c r="AW398" s="11" t="s">
        <v>35</v>
      </c>
      <c r="AX398" s="11" t="s">
        <v>74</v>
      </c>
      <c r="AY398" s="227" t="s">
        <v>126</v>
      </c>
    </row>
    <row r="399" s="12" customFormat="1">
      <c r="B399" s="228"/>
      <c r="C399" s="229"/>
      <c r="D399" s="215" t="s">
        <v>137</v>
      </c>
      <c r="E399" s="230" t="s">
        <v>28</v>
      </c>
      <c r="F399" s="231" t="s">
        <v>163</v>
      </c>
      <c r="G399" s="229"/>
      <c r="H399" s="232">
        <v>5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137</v>
      </c>
      <c r="AU399" s="238" t="s">
        <v>84</v>
      </c>
      <c r="AV399" s="12" t="s">
        <v>84</v>
      </c>
      <c r="AW399" s="12" t="s">
        <v>35</v>
      </c>
      <c r="AX399" s="12" t="s">
        <v>82</v>
      </c>
      <c r="AY399" s="238" t="s">
        <v>126</v>
      </c>
    </row>
    <row r="400" s="10" customFormat="1" ht="22.8" customHeight="1">
      <c r="B400" s="187"/>
      <c r="C400" s="188"/>
      <c r="D400" s="189" t="s">
        <v>73</v>
      </c>
      <c r="E400" s="201" t="s">
        <v>584</v>
      </c>
      <c r="F400" s="201" t="s">
        <v>585</v>
      </c>
      <c r="G400" s="188"/>
      <c r="H400" s="188"/>
      <c r="I400" s="191"/>
      <c r="J400" s="202">
        <f>BK400</f>
        <v>0</v>
      </c>
      <c r="K400" s="188"/>
      <c r="L400" s="193"/>
      <c r="M400" s="194"/>
      <c r="N400" s="195"/>
      <c r="O400" s="195"/>
      <c r="P400" s="196">
        <f>SUM(P401:P450)</f>
        <v>0</v>
      </c>
      <c r="Q400" s="195"/>
      <c r="R400" s="196">
        <f>SUM(R401:R450)</f>
        <v>184.45662800000002</v>
      </c>
      <c r="S400" s="195"/>
      <c r="T400" s="197">
        <f>SUM(T401:T450)</f>
        <v>0</v>
      </c>
      <c r="AR400" s="198" t="s">
        <v>82</v>
      </c>
      <c r="AT400" s="199" t="s">
        <v>73</v>
      </c>
      <c r="AU400" s="199" t="s">
        <v>82</v>
      </c>
      <c r="AY400" s="198" t="s">
        <v>126</v>
      </c>
      <c r="BK400" s="200">
        <f>SUM(BK401:BK450)</f>
        <v>0</v>
      </c>
    </row>
    <row r="401" s="1" customFormat="1" ht="16.5" customHeight="1">
      <c r="B401" s="37"/>
      <c r="C401" s="203" t="s">
        <v>586</v>
      </c>
      <c r="D401" s="203" t="s">
        <v>128</v>
      </c>
      <c r="E401" s="204" t="s">
        <v>587</v>
      </c>
      <c r="F401" s="205" t="s">
        <v>588</v>
      </c>
      <c r="G401" s="206" t="s">
        <v>375</v>
      </c>
      <c r="H401" s="207">
        <v>394</v>
      </c>
      <c r="I401" s="208"/>
      <c r="J401" s="209">
        <f>ROUND(I401*H401,2)</f>
        <v>0</v>
      </c>
      <c r="K401" s="205" t="s">
        <v>132</v>
      </c>
      <c r="L401" s="42"/>
      <c r="M401" s="210" t="s">
        <v>28</v>
      </c>
      <c r="N401" s="211" t="s">
        <v>45</v>
      </c>
      <c r="O401" s="78"/>
      <c r="P401" s="212">
        <f>O401*H401</f>
        <v>0</v>
      </c>
      <c r="Q401" s="212">
        <v>0.15540000000000001</v>
      </c>
      <c r="R401" s="212">
        <f>Q401*H401</f>
        <v>61.227600000000002</v>
      </c>
      <c r="S401" s="212">
        <v>0</v>
      </c>
      <c r="T401" s="213">
        <f>S401*H401</f>
        <v>0</v>
      </c>
      <c r="AR401" s="16" t="s">
        <v>133</v>
      </c>
      <c r="AT401" s="16" t="s">
        <v>128</v>
      </c>
      <c r="AU401" s="16" t="s">
        <v>84</v>
      </c>
      <c r="AY401" s="16" t="s">
        <v>126</v>
      </c>
      <c r="BE401" s="214">
        <f>IF(N401="základní",J401,0)</f>
        <v>0</v>
      </c>
      <c r="BF401" s="214">
        <f>IF(N401="snížená",J401,0)</f>
        <v>0</v>
      </c>
      <c r="BG401" s="214">
        <f>IF(N401="zákl. přenesená",J401,0)</f>
        <v>0</v>
      </c>
      <c r="BH401" s="214">
        <f>IF(N401="sníž. přenesená",J401,0)</f>
        <v>0</v>
      </c>
      <c r="BI401" s="214">
        <f>IF(N401="nulová",J401,0)</f>
        <v>0</v>
      </c>
      <c r="BJ401" s="16" t="s">
        <v>82</v>
      </c>
      <c r="BK401" s="214">
        <f>ROUND(I401*H401,2)</f>
        <v>0</v>
      </c>
      <c r="BL401" s="16" t="s">
        <v>133</v>
      </c>
      <c r="BM401" s="16" t="s">
        <v>589</v>
      </c>
    </row>
    <row r="402" s="1" customFormat="1">
      <c r="B402" s="37"/>
      <c r="C402" s="38"/>
      <c r="D402" s="215" t="s">
        <v>135</v>
      </c>
      <c r="E402" s="38"/>
      <c r="F402" s="216" t="s">
        <v>590</v>
      </c>
      <c r="G402" s="38"/>
      <c r="H402" s="38"/>
      <c r="I402" s="129"/>
      <c r="J402" s="38"/>
      <c r="K402" s="38"/>
      <c r="L402" s="42"/>
      <c r="M402" s="217"/>
      <c r="N402" s="78"/>
      <c r="O402" s="78"/>
      <c r="P402" s="78"/>
      <c r="Q402" s="78"/>
      <c r="R402" s="78"/>
      <c r="S402" s="78"/>
      <c r="T402" s="79"/>
      <c r="AT402" s="16" t="s">
        <v>135</v>
      </c>
      <c r="AU402" s="16" t="s">
        <v>84</v>
      </c>
    </row>
    <row r="403" s="11" customFormat="1">
      <c r="B403" s="218"/>
      <c r="C403" s="219"/>
      <c r="D403" s="215" t="s">
        <v>137</v>
      </c>
      <c r="E403" s="220" t="s">
        <v>28</v>
      </c>
      <c r="F403" s="221" t="s">
        <v>138</v>
      </c>
      <c r="G403" s="219"/>
      <c r="H403" s="220" t="s">
        <v>28</v>
      </c>
      <c r="I403" s="222"/>
      <c r="J403" s="219"/>
      <c r="K403" s="219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137</v>
      </c>
      <c r="AU403" s="227" t="s">
        <v>84</v>
      </c>
      <c r="AV403" s="11" t="s">
        <v>82</v>
      </c>
      <c r="AW403" s="11" t="s">
        <v>35</v>
      </c>
      <c r="AX403" s="11" t="s">
        <v>74</v>
      </c>
      <c r="AY403" s="227" t="s">
        <v>126</v>
      </c>
    </row>
    <row r="404" s="11" customFormat="1">
      <c r="B404" s="218"/>
      <c r="C404" s="219"/>
      <c r="D404" s="215" t="s">
        <v>137</v>
      </c>
      <c r="E404" s="220" t="s">
        <v>28</v>
      </c>
      <c r="F404" s="221" t="s">
        <v>591</v>
      </c>
      <c r="G404" s="219"/>
      <c r="H404" s="220" t="s">
        <v>28</v>
      </c>
      <c r="I404" s="222"/>
      <c r="J404" s="219"/>
      <c r="K404" s="219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137</v>
      </c>
      <c r="AU404" s="227" t="s">
        <v>84</v>
      </c>
      <c r="AV404" s="11" t="s">
        <v>82</v>
      </c>
      <c r="AW404" s="11" t="s">
        <v>35</v>
      </c>
      <c r="AX404" s="11" t="s">
        <v>74</v>
      </c>
      <c r="AY404" s="227" t="s">
        <v>126</v>
      </c>
    </row>
    <row r="405" s="12" customFormat="1">
      <c r="B405" s="228"/>
      <c r="C405" s="229"/>
      <c r="D405" s="215" t="s">
        <v>137</v>
      </c>
      <c r="E405" s="230" t="s">
        <v>28</v>
      </c>
      <c r="F405" s="231" t="s">
        <v>592</v>
      </c>
      <c r="G405" s="229"/>
      <c r="H405" s="232">
        <v>390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137</v>
      </c>
      <c r="AU405" s="238" t="s">
        <v>84</v>
      </c>
      <c r="AV405" s="12" t="s">
        <v>84</v>
      </c>
      <c r="AW405" s="12" t="s">
        <v>35</v>
      </c>
      <c r="AX405" s="12" t="s">
        <v>74</v>
      </c>
      <c r="AY405" s="238" t="s">
        <v>126</v>
      </c>
    </row>
    <row r="406" s="11" customFormat="1">
      <c r="B406" s="218"/>
      <c r="C406" s="219"/>
      <c r="D406" s="215" t="s">
        <v>137</v>
      </c>
      <c r="E406" s="220" t="s">
        <v>28</v>
      </c>
      <c r="F406" s="221" t="s">
        <v>593</v>
      </c>
      <c r="G406" s="219"/>
      <c r="H406" s="220" t="s">
        <v>28</v>
      </c>
      <c r="I406" s="222"/>
      <c r="J406" s="219"/>
      <c r="K406" s="219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137</v>
      </c>
      <c r="AU406" s="227" t="s">
        <v>84</v>
      </c>
      <c r="AV406" s="11" t="s">
        <v>82</v>
      </c>
      <c r="AW406" s="11" t="s">
        <v>35</v>
      </c>
      <c r="AX406" s="11" t="s">
        <v>74</v>
      </c>
      <c r="AY406" s="227" t="s">
        <v>126</v>
      </c>
    </row>
    <row r="407" s="12" customFormat="1">
      <c r="B407" s="228"/>
      <c r="C407" s="229"/>
      <c r="D407" s="215" t="s">
        <v>137</v>
      </c>
      <c r="E407" s="230" t="s">
        <v>28</v>
      </c>
      <c r="F407" s="231" t="s">
        <v>594</v>
      </c>
      <c r="G407" s="229"/>
      <c r="H407" s="232">
        <v>4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137</v>
      </c>
      <c r="AU407" s="238" t="s">
        <v>84</v>
      </c>
      <c r="AV407" s="12" t="s">
        <v>84</v>
      </c>
      <c r="AW407" s="12" t="s">
        <v>35</v>
      </c>
      <c r="AX407" s="12" t="s">
        <v>74</v>
      </c>
      <c r="AY407" s="238" t="s">
        <v>126</v>
      </c>
    </row>
    <row r="408" s="13" customFormat="1">
      <c r="B408" s="239"/>
      <c r="C408" s="240"/>
      <c r="D408" s="215" t="s">
        <v>137</v>
      </c>
      <c r="E408" s="241" t="s">
        <v>28</v>
      </c>
      <c r="F408" s="242" t="s">
        <v>143</v>
      </c>
      <c r="G408" s="240"/>
      <c r="H408" s="243">
        <v>394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AT408" s="249" t="s">
        <v>137</v>
      </c>
      <c r="AU408" s="249" t="s">
        <v>84</v>
      </c>
      <c r="AV408" s="13" t="s">
        <v>133</v>
      </c>
      <c r="AW408" s="13" t="s">
        <v>35</v>
      </c>
      <c r="AX408" s="13" t="s">
        <v>82</v>
      </c>
      <c r="AY408" s="249" t="s">
        <v>126</v>
      </c>
    </row>
    <row r="409" s="11" customFormat="1">
      <c r="B409" s="218"/>
      <c r="C409" s="219"/>
      <c r="D409" s="215" t="s">
        <v>137</v>
      </c>
      <c r="E409" s="220" t="s">
        <v>28</v>
      </c>
      <c r="F409" s="221" t="s">
        <v>502</v>
      </c>
      <c r="G409" s="219"/>
      <c r="H409" s="220" t="s">
        <v>28</v>
      </c>
      <c r="I409" s="222"/>
      <c r="J409" s="219"/>
      <c r="K409" s="219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137</v>
      </c>
      <c r="AU409" s="227" t="s">
        <v>84</v>
      </c>
      <c r="AV409" s="11" t="s">
        <v>82</v>
      </c>
      <c r="AW409" s="11" t="s">
        <v>35</v>
      </c>
      <c r="AX409" s="11" t="s">
        <v>74</v>
      </c>
      <c r="AY409" s="227" t="s">
        <v>126</v>
      </c>
    </row>
    <row r="410" s="11" customFormat="1">
      <c r="B410" s="218"/>
      <c r="C410" s="219"/>
      <c r="D410" s="215" t="s">
        <v>137</v>
      </c>
      <c r="E410" s="220" t="s">
        <v>28</v>
      </c>
      <c r="F410" s="221" t="s">
        <v>595</v>
      </c>
      <c r="G410" s="219"/>
      <c r="H410" s="220" t="s">
        <v>28</v>
      </c>
      <c r="I410" s="222"/>
      <c r="J410" s="219"/>
      <c r="K410" s="219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137</v>
      </c>
      <c r="AU410" s="227" t="s">
        <v>84</v>
      </c>
      <c r="AV410" s="11" t="s">
        <v>82</v>
      </c>
      <c r="AW410" s="11" t="s">
        <v>35</v>
      </c>
      <c r="AX410" s="11" t="s">
        <v>74</v>
      </c>
      <c r="AY410" s="227" t="s">
        <v>126</v>
      </c>
    </row>
    <row r="411" s="1" customFormat="1" ht="16.5" customHeight="1">
      <c r="B411" s="37"/>
      <c r="C411" s="261" t="s">
        <v>596</v>
      </c>
      <c r="D411" s="261" t="s">
        <v>270</v>
      </c>
      <c r="E411" s="262" t="s">
        <v>597</v>
      </c>
      <c r="F411" s="263" t="s">
        <v>598</v>
      </c>
      <c r="G411" s="264" t="s">
        <v>375</v>
      </c>
      <c r="H411" s="265">
        <v>394</v>
      </c>
      <c r="I411" s="266"/>
      <c r="J411" s="267">
        <f>ROUND(I411*H411,2)</f>
        <v>0</v>
      </c>
      <c r="K411" s="263" t="s">
        <v>132</v>
      </c>
      <c r="L411" s="268"/>
      <c r="M411" s="269" t="s">
        <v>28</v>
      </c>
      <c r="N411" s="270" t="s">
        <v>45</v>
      </c>
      <c r="O411" s="78"/>
      <c r="P411" s="212">
        <f>O411*H411</f>
        <v>0</v>
      </c>
      <c r="Q411" s="212">
        <v>0.10199999999999999</v>
      </c>
      <c r="R411" s="212">
        <f>Q411*H411</f>
        <v>40.187999999999995</v>
      </c>
      <c r="S411" s="212">
        <v>0</v>
      </c>
      <c r="T411" s="213">
        <f>S411*H411</f>
        <v>0</v>
      </c>
      <c r="AR411" s="16" t="s">
        <v>183</v>
      </c>
      <c r="AT411" s="16" t="s">
        <v>270</v>
      </c>
      <c r="AU411" s="16" t="s">
        <v>84</v>
      </c>
      <c r="AY411" s="16" t="s">
        <v>126</v>
      </c>
      <c r="BE411" s="214">
        <f>IF(N411="základní",J411,0)</f>
        <v>0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16" t="s">
        <v>82</v>
      </c>
      <c r="BK411" s="214">
        <f>ROUND(I411*H411,2)</f>
        <v>0</v>
      </c>
      <c r="BL411" s="16" t="s">
        <v>133</v>
      </c>
      <c r="BM411" s="16" t="s">
        <v>599</v>
      </c>
    </row>
    <row r="412" s="1" customFormat="1">
      <c r="B412" s="37"/>
      <c r="C412" s="38"/>
      <c r="D412" s="215" t="s">
        <v>135</v>
      </c>
      <c r="E412" s="38"/>
      <c r="F412" s="216" t="s">
        <v>598</v>
      </c>
      <c r="G412" s="38"/>
      <c r="H412" s="38"/>
      <c r="I412" s="129"/>
      <c r="J412" s="38"/>
      <c r="K412" s="38"/>
      <c r="L412" s="42"/>
      <c r="M412" s="217"/>
      <c r="N412" s="78"/>
      <c r="O412" s="78"/>
      <c r="P412" s="78"/>
      <c r="Q412" s="78"/>
      <c r="R412" s="78"/>
      <c r="S412" s="78"/>
      <c r="T412" s="79"/>
      <c r="AT412" s="16" t="s">
        <v>135</v>
      </c>
      <c r="AU412" s="16" t="s">
        <v>84</v>
      </c>
    </row>
    <row r="413" s="11" customFormat="1">
      <c r="B413" s="218"/>
      <c r="C413" s="219"/>
      <c r="D413" s="215" t="s">
        <v>137</v>
      </c>
      <c r="E413" s="220" t="s">
        <v>28</v>
      </c>
      <c r="F413" s="221" t="s">
        <v>600</v>
      </c>
      <c r="G413" s="219"/>
      <c r="H413" s="220" t="s">
        <v>28</v>
      </c>
      <c r="I413" s="222"/>
      <c r="J413" s="219"/>
      <c r="K413" s="219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137</v>
      </c>
      <c r="AU413" s="227" t="s">
        <v>84</v>
      </c>
      <c r="AV413" s="11" t="s">
        <v>82</v>
      </c>
      <c r="AW413" s="11" t="s">
        <v>35</v>
      </c>
      <c r="AX413" s="11" t="s">
        <v>74</v>
      </c>
      <c r="AY413" s="227" t="s">
        <v>126</v>
      </c>
    </row>
    <row r="414" s="11" customFormat="1">
      <c r="B414" s="218"/>
      <c r="C414" s="219"/>
      <c r="D414" s="215" t="s">
        <v>137</v>
      </c>
      <c r="E414" s="220" t="s">
        <v>28</v>
      </c>
      <c r="F414" s="221" t="s">
        <v>480</v>
      </c>
      <c r="G414" s="219"/>
      <c r="H414" s="220" t="s">
        <v>28</v>
      </c>
      <c r="I414" s="222"/>
      <c r="J414" s="219"/>
      <c r="K414" s="219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137</v>
      </c>
      <c r="AU414" s="227" t="s">
        <v>84</v>
      </c>
      <c r="AV414" s="11" t="s">
        <v>82</v>
      </c>
      <c r="AW414" s="11" t="s">
        <v>35</v>
      </c>
      <c r="AX414" s="11" t="s">
        <v>74</v>
      </c>
      <c r="AY414" s="227" t="s">
        <v>126</v>
      </c>
    </row>
    <row r="415" s="12" customFormat="1">
      <c r="B415" s="228"/>
      <c r="C415" s="229"/>
      <c r="D415" s="215" t="s">
        <v>137</v>
      </c>
      <c r="E415" s="230" t="s">
        <v>28</v>
      </c>
      <c r="F415" s="231" t="s">
        <v>601</v>
      </c>
      <c r="G415" s="229"/>
      <c r="H415" s="232">
        <v>394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137</v>
      </c>
      <c r="AU415" s="238" t="s">
        <v>84</v>
      </c>
      <c r="AV415" s="12" t="s">
        <v>84</v>
      </c>
      <c r="AW415" s="12" t="s">
        <v>35</v>
      </c>
      <c r="AX415" s="12" t="s">
        <v>82</v>
      </c>
      <c r="AY415" s="238" t="s">
        <v>126</v>
      </c>
    </row>
    <row r="416" s="1" customFormat="1" ht="16.5" customHeight="1">
      <c r="B416" s="37"/>
      <c r="C416" s="261" t="s">
        <v>602</v>
      </c>
      <c r="D416" s="261" t="s">
        <v>270</v>
      </c>
      <c r="E416" s="262" t="s">
        <v>603</v>
      </c>
      <c r="F416" s="263" t="s">
        <v>604</v>
      </c>
      <c r="G416" s="264" t="s">
        <v>375</v>
      </c>
      <c r="H416" s="265">
        <v>4.04</v>
      </c>
      <c r="I416" s="266"/>
      <c r="J416" s="267">
        <f>ROUND(I416*H416,2)</f>
        <v>0</v>
      </c>
      <c r="K416" s="263" t="s">
        <v>28</v>
      </c>
      <c r="L416" s="268"/>
      <c r="M416" s="269" t="s">
        <v>28</v>
      </c>
      <c r="N416" s="270" t="s">
        <v>45</v>
      </c>
      <c r="O416" s="78"/>
      <c r="P416" s="212">
        <f>O416*H416</f>
        <v>0</v>
      </c>
      <c r="Q416" s="212">
        <v>0.078200000000000006</v>
      </c>
      <c r="R416" s="212">
        <f>Q416*H416</f>
        <v>0.31592800000000004</v>
      </c>
      <c r="S416" s="212">
        <v>0</v>
      </c>
      <c r="T416" s="213">
        <f>S416*H416</f>
        <v>0</v>
      </c>
      <c r="AR416" s="16" t="s">
        <v>183</v>
      </c>
      <c r="AT416" s="16" t="s">
        <v>270</v>
      </c>
      <c r="AU416" s="16" t="s">
        <v>84</v>
      </c>
      <c r="AY416" s="16" t="s">
        <v>126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6" t="s">
        <v>82</v>
      </c>
      <c r="BK416" s="214">
        <f>ROUND(I416*H416,2)</f>
        <v>0</v>
      </c>
      <c r="BL416" s="16" t="s">
        <v>133</v>
      </c>
      <c r="BM416" s="16" t="s">
        <v>605</v>
      </c>
    </row>
    <row r="417" s="1" customFormat="1">
      <c r="B417" s="37"/>
      <c r="C417" s="38"/>
      <c r="D417" s="215" t="s">
        <v>135</v>
      </c>
      <c r="E417" s="38"/>
      <c r="F417" s="216" t="s">
        <v>604</v>
      </c>
      <c r="G417" s="38"/>
      <c r="H417" s="38"/>
      <c r="I417" s="129"/>
      <c r="J417" s="38"/>
      <c r="K417" s="38"/>
      <c r="L417" s="42"/>
      <c r="M417" s="217"/>
      <c r="N417" s="78"/>
      <c r="O417" s="78"/>
      <c r="P417" s="78"/>
      <c r="Q417" s="78"/>
      <c r="R417" s="78"/>
      <c r="S417" s="78"/>
      <c r="T417" s="79"/>
      <c r="AT417" s="16" t="s">
        <v>135</v>
      </c>
      <c r="AU417" s="16" t="s">
        <v>84</v>
      </c>
    </row>
    <row r="418" s="11" customFormat="1">
      <c r="B418" s="218"/>
      <c r="C418" s="219"/>
      <c r="D418" s="215" t="s">
        <v>137</v>
      </c>
      <c r="E418" s="220" t="s">
        <v>28</v>
      </c>
      <c r="F418" s="221" t="s">
        <v>606</v>
      </c>
      <c r="G418" s="219"/>
      <c r="H418" s="220" t="s">
        <v>28</v>
      </c>
      <c r="I418" s="222"/>
      <c r="J418" s="219"/>
      <c r="K418" s="219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137</v>
      </c>
      <c r="AU418" s="227" t="s">
        <v>84</v>
      </c>
      <c r="AV418" s="11" t="s">
        <v>82</v>
      </c>
      <c r="AW418" s="11" t="s">
        <v>35</v>
      </c>
      <c r="AX418" s="11" t="s">
        <v>74</v>
      </c>
      <c r="AY418" s="227" t="s">
        <v>126</v>
      </c>
    </row>
    <row r="419" s="11" customFormat="1">
      <c r="B419" s="218"/>
      <c r="C419" s="219"/>
      <c r="D419" s="215" t="s">
        <v>137</v>
      </c>
      <c r="E419" s="220" t="s">
        <v>28</v>
      </c>
      <c r="F419" s="221" t="s">
        <v>607</v>
      </c>
      <c r="G419" s="219"/>
      <c r="H419" s="220" t="s">
        <v>28</v>
      </c>
      <c r="I419" s="222"/>
      <c r="J419" s="219"/>
      <c r="K419" s="219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137</v>
      </c>
      <c r="AU419" s="227" t="s">
        <v>84</v>
      </c>
      <c r="AV419" s="11" t="s">
        <v>82</v>
      </c>
      <c r="AW419" s="11" t="s">
        <v>35</v>
      </c>
      <c r="AX419" s="11" t="s">
        <v>74</v>
      </c>
      <c r="AY419" s="227" t="s">
        <v>126</v>
      </c>
    </row>
    <row r="420" s="12" customFormat="1">
      <c r="B420" s="228"/>
      <c r="C420" s="229"/>
      <c r="D420" s="215" t="s">
        <v>137</v>
      </c>
      <c r="E420" s="230" t="s">
        <v>28</v>
      </c>
      <c r="F420" s="231" t="s">
        <v>608</v>
      </c>
      <c r="G420" s="229"/>
      <c r="H420" s="232">
        <v>4.04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137</v>
      </c>
      <c r="AU420" s="238" t="s">
        <v>84</v>
      </c>
      <c r="AV420" s="12" t="s">
        <v>84</v>
      </c>
      <c r="AW420" s="12" t="s">
        <v>35</v>
      </c>
      <c r="AX420" s="12" t="s">
        <v>82</v>
      </c>
      <c r="AY420" s="238" t="s">
        <v>126</v>
      </c>
    </row>
    <row r="421" s="1" customFormat="1" ht="16.5" customHeight="1">
      <c r="B421" s="37"/>
      <c r="C421" s="203" t="s">
        <v>609</v>
      </c>
      <c r="D421" s="203" t="s">
        <v>128</v>
      </c>
      <c r="E421" s="204" t="s">
        <v>610</v>
      </c>
      <c r="F421" s="205" t="s">
        <v>611</v>
      </c>
      <c r="G421" s="206" t="s">
        <v>375</v>
      </c>
      <c r="H421" s="207">
        <v>285</v>
      </c>
      <c r="I421" s="208"/>
      <c r="J421" s="209">
        <f>ROUND(I421*H421,2)</f>
        <v>0</v>
      </c>
      <c r="K421" s="205" t="s">
        <v>132</v>
      </c>
      <c r="L421" s="42"/>
      <c r="M421" s="210" t="s">
        <v>28</v>
      </c>
      <c r="N421" s="211" t="s">
        <v>45</v>
      </c>
      <c r="O421" s="78"/>
      <c r="P421" s="212">
        <f>O421*H421</f>
        <v>0</v>
      </c>
      <c r="Q421" s="212">
        <v>0.1295</v>
      </c>
      <c r="R421" s="212">
        <f>Q421*H421</f>
        <v>36.907499999999999</v>
      </c>
      <c r="S421" s="212">
        <v>0</v>
      </c>
      <c r="T421" s="213">
        <f>S421*H421</f>
        <v>0</v>
      </c>
      <c r="AR421" s="16" t="s">
        <v>133</v>
      </c>
      <c r="AT421" s="16" t="s">
        <v>128</v>
      </c>
      <c r="AU421" s="16" t="s">
        <v>84</v>
      </c>
      <c r="AY421" s="16" t="s">
        <v>126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6" t="s">
        <v>82</v>
      </c>
      <c r="BK421" s="214">
        <f>ROUND(I421*H421,2)</f>
        <v>0</v>
      </c>
      <c r="BL421" s="16" t="s">
        <v>133</v>
      </c>
      <c r="BM421" s="16" t="s">
        <v>612</v>
      </c>
    </row>
    <row r="422" s="1" customFormat="1">
      <c r="B422" s="37"/>
      <c r="C422" s="38"/>
      <c r="D422" s="215" t="s">
        <v>135</v>
      </c>
      <c r="E422" s="38"/>
      <c r="F422" s="216" t="s">
        <v>613</v>
      </c>
      <c r="G422" s="38"/>
      <c r="H422" s="38"/>
      <c r="I422" s="129"/>
      <c r="J422" s="38"/>
      <c r="K422" s="38"/>
      <c r="L422" s="42"/>
      <c r="M422" s="217"/>
      <c r="N422" s="78"/>
      <c r="O422" s="78"/>
      <c r="P422" s="78"/>
      <c r="Q422" s="78"/>
      <c r="R422" s="78"/>
      <c r="S422" s="78"/>
      <c r="T422" s="79"/>
      <c r="AT422" s="16" t="s">
        <v>135</v>
      </c>
      <c r="AU422" s="16" t="s">
        <v>84</v>
      </c>
    </row>
    <row r="423" s="11" customFormat="1">
      <c r="B423" s="218"/>
      <c r="C423" s="219"/>
      <c r="D423" s="215" t="s">
        <v>137</v>
      </c>
      <c r="E423" s="220" t="s">
        <v>28</v>
      </c>
      <c r="F423" s="221" t="s">
        <v>138</v>
      </c>
      <c r="G423" s="219"/>
      <c r="H423" s="220" t="s">
        <v>28</v>
      </c>
      <c r="I423" s="222"/>
      <c r="J423" s="219"/>
      <c r="K423" s="219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137</v>
      </c>
      <c r="AU423" s="227" t="s">
        <v>84</v>
      </c>
      <c r="AV423" s="11" t="s">
        <v>82</v>
      </c>
      <c r="AW423" s="11" t="s">
        <v>35</v>
      </c>
      <c r="AX423" s="11" t="s">
        <v>74</v>
      </c>
      <c r="AY423" s="227" t="s">
        <v>126</v>
      </c>
    </row>
    <row r="424" s="11" customFormat="1">
      <c r="B424" s="218"/>
      <c r="C424" s="219"/>
      <c r="D424" s="215" t="s">
        <v>137</v>
      </c>
      <c r="E424" s="220" t="s">
        <v>28</v>
      </c>
      <c r="F424" s="221" t="s">
        <v>614</v>
      </c>
      <c r="G424" s="219"/>
      <c r="H424" s="220" t="s">
        <v>28</v>
      </c>
      <c r="I424" s="222"/>
      <c r="J424" s="219"/>
      <c r="K424" s="219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137</v>
      </c>
      <c r="AU424" s="227" t="s">
        <v>84</v>
      </c>
      <c r="AV424" s="11" t="s">
        <v>82</v>
      </c>
      <c r="AW424" s="11" t="s">
        <v>35</v>
      </c>
      <c r="AX424" s="11" t="s">
        <v>74</v>
      </c>
      <c r="AY424" s="227" t="s">
        <v>126</v>
      </c>
    </row>
    <row r="425" s="12" customFormat="1">
      <c r="B425" s="228"/>
      <c r="C425" s="229"/>
      <c r="D425" s="215" t="s">
        <v>137</v>
      </c>
      <c r="E425" s="230" t="s">
        <v>28</v>
      </c>
      <c r="F425" s="231" t="s">
        <v>615</v>
      </c>
      <c r="G425" s="229"/>
      <c r="H425" s="232">
        <v>285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137</v>
      </c>
      <c r="AU425" s="238" t="s">
        <v>84</v>
      </c>
      <c r="AV425" s="12" t="s">
        <v>84</v>
      </c>
      <c r="AW425" s="12" t="s">
        <v>35</v>
      </c>
      <c r="AX425" s="12" t="s">
        <v>82</v>
      </c>
      <c r="AY425" s="238" t="s">
        <v>126</v>
      </c>
    </row>
    <row r="426" s="1" customFormat="1" ht="16.5" customHeight="1">
      <c r="B426" s="37"/>
      <c r="C426" s="261" t="s">
        <v>616</v>
      </c>
      <c r="D426" s="261" t="s">
        <v>270</v>
      </c>
      <c r="E426" s="262" t="s">
        <v>617</v>
      </c>
      <c r="F426" s="263" t="s">
        <v>618</v>
      </c>
      <c r="G426" s="264" t="s">
        <v>375</v>
      </c>
      <c r="H426" s="265">
        <v>288</v>
      </c>
      <c r="I426" s="266"/>
      <c r="J426" s="267">
        <f>ROUND(I426*H426,2)</f>
        <v>0</v>
      </c>
      <c r="K426" s="263" t="s">
        <v>132</v>
      </c>
      <c r="L426" s="268"/>
      <c r="M426" s="269" t="s">
        <v>28</v>
      </c>
      <c r="N426" s="270" t="s">
        <v>45</v>
      </c>
      <c r="O426" s="78"/>
      <c r="P426" s="212">
        <f>O426*H426</f>
        <v>0</v>
      </c>
      <c r="Q426" s="212">
        <v>0.045999999999999999</v>
      </c>
      <c r="R426" s="212">
        <f>Q426*H426</f>
        <v>13.247999999999999</v>
      </c>
      <c r="S426" s="212">
        <v>0</v>
      </c>
      <c r="T426" s="213">
        <f>S426*H426</f>
        <v>0</v>
      </c>
      <c r="AR426" s="16" t="s">
        <v>183</v>
      </c>
      <c r="AT426" s="16" t="s">
        <v>270</v>
      </c>
      <c r="AU426" s="16" t="s">
        <v>84</v>
      </c>
      <c r="AY426" s="16" t="s">
        <v>126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16" t="s">
        <v>82</v>
      </c>
      <c r="BK426" s="214">
        <f>ROUND(I426*H426,2)</f>
        <v>0</v>
      </c>
      <c r="BL426" s="16" t="s">
        <v>133</v>
      </c>
      <c r="BM426" s="16" t="s">
        <v>619</v>
      </c>
    </row>
    <row r="427" s="1" customFormat="1">
      <c r="B427" s="37"/>
      <c r="C427" s="38"/>
      <c r="D427" s="215" t="s">
        <v>135</v>
      </c>
      <c r="E427" s="38"/>
      <c r="F427" s="216" t="s">
        <v>618</v>
      </c>
      <c r="G427" s="38"/>
      <c r="H427" s="38"/>
      <c r="I427" s="129"/>
      <c r="J427" s="38"/>
      <c r="K427" s="38"/>
      <c r="L427" s="42"/>
      <c r="M427" s="217"/>
      <c r="N427" s="78"/>
      <c r="O427" s="78"/>
      <c r="P427" s="78"/>
      <c r="Q427" s="78"/>
      <c r="R427" s="78"/>
      <c r="S427" s="78"/>
      <c r="T427" s="79"/>
      <c r="AT427" s="16" t="s">
        <v>135</v>
      </c>
      <c r="AU427" s="16" t="s">
        <v>84</v>
      </c>
    </row>
    <row r="428" s="11" customFormat="1">
      <c r="B428" s="218"/>
      <c r="C428" s="219"/>
      <c r="D428" s="215" t="s">
        <v>137</v>
      </c>
      <c r="E428" s="220" t="s">
        <v>28</v>
      </c>
      <c r="F428" s="221" t="s">
        <v>620</v>
      </c>
      <c r="G428" s="219"/>
      <c r="H428" s="220" t="s">
        <v>28</v>
      </c>
      <c r="I428" s="222"/>
      <c r="J428" s="219"/>
      <c r="K428" s="219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137</v>
      </c>
      <c r="AU428" s="227" t="s">
        <v>84</v>
      </c>
      <c r="AV428" s="11" t="s">
        <v>82</v>
      </c>
      <c r="AW428" s="11" t="s">
        <v>35</v>
      </c>
      <c r="AX428" s="11" t="s">
        <v>74</v>
      </c>
      <c r="AY428" s="227" t="s">
        <v>126</v>
      </c>
    </row>
    <row r="429" s="11" customFormat="1">
      <c r="B429" s="218"/>
      <c r="C429" s="219"/>
      <c r="D429" s="215" t="s">
        <v>137</v>
      </c>
      <c r="E429" s="220" t="s">
        <v>28</v>
      </c>
      <c r="F429" s="221" t="s">
        <v>480</v>
      </c>
      <c r="G429" s="219"/>
      <c r="H429" s="220" t="s">
        <v>28</v>
      </c>
      <c r="I429" s="222"/>
      <c r="J429" s="219"/>
      <c r="K429" s="219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137</v>
      </c>
      <c r="AU429" s="227" t="s">
        <v>84</v>
      </c>
      <c r="AV429" s="11" t="s">
        <v>82</v>
      </c>
      <c r="AW429" s="11" t="s">
        <v>35</v>
      </c>
      <c r="AX429" s="11" t="s">
        <v>74</v>
      </c>
      <c r="AY429" s="227" t="s">
        <v>126</v>
      </c>
    </row>
    <row r="430" s="12" customFormat="1">
      <c r="B430" s="228"/>
      <c r="C430" s="229"/>
      <c r="D430" s="215" t="s">
        <v>137</v>
      </c>
      <c r="E430" s="230" t="s">
        <v>28</v>
      </c>
      <c r="F430" s="231" t="s">
        <v>621</v>
      </c>
      <c r="G430" s="229"/>
      <c r="H430" s="232">
        <v>288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137</v>
      </c>
      <c r="AU430" s="238" t="s">
        <v>84</v>
      </c>
      <c r="AV430" s="12" t="s">
        <v>84</v>
      </c>
      <c r="AW430" s="12" t="s">
        <v>35</v>
      </c>
      <c r="AX430" s="12" t="s">
        <v>82</v>
      </c>
      <c r="AY430" s="238" t="s">
        <v>126</v>
      </c>
    </row>
    <row r="431" s="1" customFormat="1" ht="16.5" customHeight="1">
      <c r="B431" s="37"/>
      <c r="C431" s="203" t="s">
        <v>622</v>
      </c>
      <c r="D431" s="203" t="s">
        <v>128</v>
      </c>
      <c r="E431" s="204" t="s">
        <v>623</v>
      </c>
      <c r="F431" s="205" t="s">
        <v>624</v>
      </c>
      <c r="G431" s="206" t="s">
        <v>375</v>
      </c>
      <c r="H431" s="207">
        <v>160</v>
      </c>
      <c r="I431" s="208"/>
      <c r="J431" s="209">
        <f>ROUND(I431*H431,2)</f>
        <v>0</v>
      </c>
      <c r="K431" s="205" t="s">
        <v>132</v>
      </c>
      <c r="L431" s="42"/>
      <c r="M431" s="210" t="s">
        <v>28</v>
      </c>
      <c r="N431" s="211" t="s">
        <v>45</v>
      </c>
      <c r="O431" s="78"/>
      <c r="P431" s="212">
        <f>O431*H431</f>
        <v>0</v>
      </c>
      <c r="Q431" s="212">
        <v>0.20300000000000001</v>
      </c>
      <c r="R431" s="212">
        <f>Q431*H431</f>
        <v>32.480000000000004</v>
      </c>
      <c r="S431" s="212">
        <v>0</v>
      </c>
      <c r="T431" s="213">
        <f>S431*H431</f>
        <v>0</v>
      </c>
      <c r="AR431" s="16" t="s">
        <v>133</v>
      </c>
      <c r="AT431" s="16" t="s">
        <v>128</v>
      </c>
      <c r="AU431" s="16" t="s">
        <v>84</v>
      </c>
      <c r="AY431" s="16" t="s">
        <v>126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6" t="s">
        <v>82</v>
      </c>
      <c r="BK431" s="214">
        <f>ROUND(I431*H431,2)</f>
        <v>0</v>
      </c>
      <c r="BL431" s="16" t="s">
        <v>133</v>
      </c>
      <c r="BM431" s="16" t="s">
        <v>625</v>
      </c>
    </row>
    <row r="432" s="1" customFormat="1">
      <c r="B432" s="37"/>
      <c r="C432" s="38"/>
      <c r="D432" s="215" t="s">
        <v>135</v>
      </c>
      <c r="E432" s="38"/>
      <c r="F432" s="216" t="s">
        <v>626</v>
      </c>
      <c r="G432" s="38"/>
      <c r="H432" s="38"/>
      <c r="I432" s="129"/>
      <c r="J432" s="38"/>
      <c r="K432" s="38"/>
      <c r="L432" s="42"/>
      <c r="M432" s="217"/>
      <c r="N432" s="78"/>
      <c r="O432" s="78"/>
      <c r="P432" s="78"/>
      <c r="Q432" s="78"/>
      <c r="R432" s="78"/>
      <c r="S432" s="78"/>
      <c r="T432" s="79"/>
      <c r="AT432" s="16" t="s">
        <v>135</v>
      </c>
      <c r="AU432" s="16" t="s">
        <v>84</v>
      </c>
    </row>
    <row r="433" s="11" customFormat="1">
      <c r="B433" s="218"/>
      <c r="C433" s="219"/>
      <c r="D433" s="215" t="s">
        <v>137</v>
      </c>
      <c r="E433" s="220" t="s">
        <v>28</v>
      </c>
      <c r="F433" s="221" t="s">
        <v>627</v>
      </c>
      <c r="G433" s="219"/>
      <c r="H433" s="220" t="s">
        <v>28</v>
      </c>
      <c r="I433" s="222"/>
      <c r="J433" s="219"/>
      <c r="K433" s="219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137</v>
      </c>
      <c r="AU433" s="227" t="s">
        <v>84</v>
      </c>
      <c r="AV433" s="11" t="s">
        <v>82</v>
      </c>
      <c r="AW433" s="11" t="s">
        <v>35</v>
      </c>
      <c r="AX433" s="11" t="s">
        <v>74</v>
      </c>
      <c r="AY433" s="227" t="s">
        <v>126</v>
      </c>
    </row>
    <row r="434" s="12" customFormat="1">
      <c r="B434" s="228"/>
      <c r="C434" s="229"/>
      <c r="D434" s="215" t="s">
        <v>137</v>
      </c>
      <c r="E434" s="230" t="s">
        <v>28</v>
      </c>
      <c r="F434" s="231" t="s">
        <v>628</v>
      </c>
      <c r="G434" s="229"/>
      <c r="H434" s="232">
        <v>160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137</v>
      </c>
      <c r="AU434" s="238" t="s">
        <v>84</v>
      </c>
      <c r="AV434" s="12" t="s">
        <v>84</v>
      </c>
      <c r="AW434" s="12" t="s">
        <v>35</v>
      </c>
      <c r="AX434" s="12" t="s">
        <v>82</v>
      </c>
      <c r="AY434" s="238" t="s">
        <v>126</v>
      </c>
    </row>
    <row r="435" s="1" customFormat="1" ht="16.5" customHeight="1">
      <c r="B435" s="37"/>
      <c r="C435" s="203" t="s">
        <v>629</v>
      </c>
      <c r="D435" s="203" t="s">
        <v>128</v>
      </c>
      <c r="E435" s="204" t="s">
        <v>630</v>
      </c>
      <c r="F435" s="205" t="s">
        <v>631</v>
      </c>
      <c r="G435" s="206" t="s">
        <v>375</v>
      </c>
      <c r="H435" s="207">
        <v>160</v>
      </c>
      <c r="I435" s="208"/>
      <c r="J435" s="209">
        <f>ROUND(I435*H435,2)</f>
        <v>0</v>
      </c>
      <c r="K435" s="205" t="s">
        <v>132</v>
      </c>
      <c r="L435" s="42"/>
      <c r="M435" s="210" t="s">
        <v>28</v>
      </c>
      <c r="N435" s="211" t="s">
        <v>45</v>
      </c>
      <c r="O435" s="78"/>
      <c r="P435" s="212">
        <f>O435*H435</f>
        <v>0</v>
      </c>
      <c r="Q435" s="212">
        <v>6.0000000000000002E-05</v>
      </c>
      <c r="R435" s="212">
        <f>Q435*H435</f>
        <v>0.0096000000000000009</v>
      </c>
      <c r="S435" s="212">
        <v>0</v>
      </c>
      <c r="T435" s="213">
        <f>S435*H435</f>
        <v>0</v>
      </c>
      <c r="AR435" s="16" t="s">
        <v>133</v>
      </c>
      <c r="AT435" s="16" t="s">
        <v>128</v>
      </c>
      <c r="AU435" s="16" t="s">
        <v>84</v>
      </c>
      <c r="AY435" s="16" t="s">
        <v>126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6" t="s">
        <v>82</v>
      </c>
      <c r="BK435" s="214">
        <f>ROUND(I435*H435,2)</f>
        <v>0</v>
      </c>
      <c r="BL435" s="16" t="s">
        <v>133</v>
      </c>
      <c r="BM435" s="16" t="s">
        <v>632</v>
      </c>
    </row>
    <row r="436" s="1" customFormat="1">
      <c r="B436" s="37"/>
      <c r="C436" s="38"/>
      <c r="D436" s="215" t="s">
        <v>135</v>
      </c>
      <c r="E436" s="38"/>
      <c r="F436" s="216" t="s">
        <v>633</v>
      </c>
      <c r="G436" s="38"/>
      <c r="H436" s="38"/>
      <c r="I436" s="129"/>
      <c r="J436" s="38"/>
      <c r="K436" s="38"/>
      <c r="L436" s="42"/>
      <c r="M436" s="217"/>
      <c r="N436" s="78"/>
      <c r="O436" s="78"/>
      <c r="P436" s="78"/>
      <c r="Q436" s="78"/>
      <c r="R436" s="78"/>
      <c r="S436" s="78"/>
      <c r="T436" s="79"/>
      <c r="AT436" s="16" t="s">
        <v>135</v>
      </c>
      <c r="AU436" s="16" t="s">
        <v>84</v>
      </c>
    </row>
    <row r="437" s="11" customFormat="1">
      <c r="B437" s="218"/>
      <c r="C437" s="219"/>
      <c r="D437" s="215" t="s">
        <v>137</v>
      </c>
      <c r="E437" s="220" t="s">
        <v>28</v>
      </c>
      <c r="F437" s="221" t="s">
        <v>627</v>
      </c>
      <c r="G437" s="219"/>
      <c r="H437" s="220" t="s">
        <v>28</v>
      </c>
      <c r="I437" s="222"/>
      <c r="J437" s="219"/>
      <c r="K437" s="219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137</v>
      </c>
      <c r="AU437" s="227" t="s">
        <v>84</v>
      </c>
      <c r="AV437" s="11" t="s">
        <v>82</v>
      </c>
      <c r="AW437" s="11" t="s">
        <v>35</v>
      </c>
      <c r="AX437" s="11" t="s">
        <v>74</v>
      </c>
      <c r="AY437" s="227" t="s">
        <v>126</v>
      </c>
    </row>
    <row r="438" s="12" customFormat="1">
      <c r="B438" s="228"/>
      <c r="C438" s="229"/>
      <c r="D438" s="215" t="s">
        <v>137</v>
      </c>
      <c r="E438" s="230" t="s">
        <v>28</v>
      </c>
      <c r="F438" s="231" t="s">
        <v>628</v>
      </c>
      <c r="G438" s="229"/>
      <c r="H438" s="232">
        <v>160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137</v>
      </c>
      <c r="AU438" s="238" t="s">
        <v>84</v>
      </c>
      <c r="AV438" s="12" t="s">
        <v>84</v>
      </c>
      <c r="AW438" s="12" t="s">
        <v>35</v>
      </c>
      <c r="AX438" s="12" t="s">
        <v>82</v>
      </c>
      <c r="AY438" s="238" t="s">
        <v>126</v>
      </c>
    </row>
    <row r="439" s="1" customFormat="1" ht="16.5" customHeight="1">
      <c r="B439" s="37"/>
      <c r="C439" s="203" t="s">
        <v>634</v>
      </c>
      <c r="D439" s="203" t="s">
        <v>128</v>
      </c>
      <c r="E439" s="204" t="s">
        <v>635</v>
      </c>
      <c r="F439" s="205" t="s">
        <v>636</v>
      </c>
      <c r="G439" s="206" t="s">
        <v>375</v>
      </c>
      <c r="H439" s="207">
        <v>160</v>
      </c>
      <c r="I439" s="208"/>
      <c r="J439" s="209">
        <f>ROUND(I439*H439,2)</f>
        <v>0</v>
      </c>
      <c r="K439" s="205" t="s">
        <v>132</v>
      </c>
      <c r="L439" s="42"/>
      <c r="M439" s="210" t="s">
        <v>28</v>
      </c>
      <c r="N439" s="211" t="s">
        <v>45</v>
      </c>
      <c r="O439" s="78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AR439" s="16" t="s">
        <v>133</v>
      </c>
      <c r="AT439" s="16" t="s">
        <v>128</v>
      </c>
      <c r="AU439" s="16" t="s">
        <v>84</v>
      </c>
      <c r="AY439" s="16" t="s">
        <v>126</v>
      </c>
      <c r="BE439" s="214">
        <f>IF(N439="základní",J439,0)</f>
        <v>0</v>
      </c>
      <c r="BF439" s="214">
        <f>IF(N439="snížená",J439,0)</f>
        <v>0</v>
      </c>
      <c r="BG439" s="214">
        <f>IF(N439="zákl. přenesená",J439,0)</f>
        <v>0</v>
      </c>
      <c r="BH439" s="214">
        <f>IF(N439="sníž. přenesená",J439,0)</f>
        <v>0</v>
      </c>
      <c r="BI439" s="214">
        <f>IF(N439="nulová",J439,0)</f>
        <v>0</v>
      </c>
      <c r="BJ439" s="16" t="s">
        <v>82</v>
      </c>
      <c r="BK439" s="214">
        <f>ROUND(I439*H439,2)</f>
        <v>0</v>
      </c>
      <c r="BL439" s="16" t="s">
        <v>133</v>
      </c>
      <c r="BM439" s="16" t="s">
        <v>637</v>
      </c>
    </row>
    <row r="440" s="1" customFormat="1">
      <c r="B440" s="37"/>
      <c r="C440" s="38"/>
      <c r="D440" s="215" t="s">
        <v>135</v>
      </c>
      <c r="E440" s="38"/>
      <c r="F440" s="216" t="s">
        <v>638</v>
      </c>
      <c r="G440" s="38"/>
      <c r="H440" s="38"/>
      <c r="I440" s="129"/>
      <c r="J440" s="38"/>
      <c r="K440" s="38"/>
      <c r="L440" s="42"/>
      <c r="M440" s="217"/>
      <c r="N440" s="78"/>
      <c r="O440" s="78"/>
      <c r="P440" s="78"/>
      <c r="Q440" s="78"/>
      <c r="R440" s="78"/>
      <c r="S440" s="78"/>
      <c r="T440" s="79"/>
      <c r="AT440" s="16" t="s">
        <v>135</v>
      </c>
      <c r="AU440" s="16" t="s">
        <v>84</v>
      </c>
    </row>
    <row r="441" s="11" customFormat="1">
      <c r="B441" s="218"/>
      <c r="C441" s="219"/>
      <c r="D441" s="215" t="s">
        <v>137</v>
      </c>
      <c r="E441" s="220" t="s">
        <v>28</v>
      </c>
      <c r="F441" s="221" t="s">
        <v>627</v>
      </c>
      <c r="G441" s="219"/>
      <c r="H441" s="220" t="s">
        <v>28</v>
      </c>
      <c r="I441" s="222"/>
      <c r="J441" s="219"/>
      <c r="K441" s="219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137</v>
      </c>
      <c r="AU441" s="227" t="s">
        <v>84</v>
      </c>
      <c r="AV441" s="11" t="s">
        <v>82</v>
      </c>
      <c r="AW441" s="11" t="s">
        <v>35</v>
      </c>
      <c r="AX441" s="11" t="s">
        <v>74</v>
      </c>
      <c r="AY441" s="227" t="s">
        <v>126</v>
      </c>
    </row>
    <row r="442" s="12" customFormat="1">
      <c r="B442" s="228"/>
      <c r="C442" s="229"/>
      <c r="D442" s="215" t="s">
        <v>137</v>
      </c>
      <c r="E442" s="230" t="s">
        <v>28</v>
      </c>
      <c r="F442" s="231" t="s">
        <v>628</v>
      </c>
      <c r="G442" s="229"/>
      <c r="H442" s="232">
        <v>160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137</v>
      </c>
      <c r="AU442" s="238" t="s">
        <v>84</v>
      </c>
      <c r="AV442" s="12" t="s">
        <v>84</v>
      </c>
      <c r="AW442" s="12" t="s">
        <v>35</v>
      </c>
      <c r="AX442" s="12" t="s">
        <v>82</v>
      </c>
      <c r="AY442" s="238" t="s">
        <v>126</v>
      </c>
    </row>
    <row r="443" s="1" customFormat="1" ht="16.5" customHeight="1">
      <c r="B443" s="37"/>
      <c r="C443" s="203" t="s">
        <v>639</v>
      </c>
      <c r="D443" s="203" t="s">
        <v>128</v>
      </c>
      <c r="E443" s="204" t="s">
        <v>640</v>
      </c>
      <c r="F443" s="205" t="s">
        <v>641</v>
      </c>
      <c r="G443" s="206" t="s">
        <v>375</v>
      </c>
      <c r="H443" s="207">
        <v>160</v>
      </c>
      <c r="I443" s="208"/>
      <c r="J443" s="209">
        <f>ROUND(I443*H443,2)</f>
        <v>0</v>
      </c>
      <c r="K443" s="205" t="s">
        <v>28</v>
      </c>
      <c r="L443" s="42"/>
      <c r="M443" s="210" t="s">
        <v>28</v>
      </c>
      <c r="N443" s="211" t="s">
        <v>45</v>
      </c>
      <c r="O443" s="78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AR443" s="16" t="s">
        <v>133</v>
      </c>
      <c r="AT443" s="16" t="s">
        <v>128</v>
      </c>
      <c r="AU443" s="16" t="s">
        <v>84</v>
      </c>
      <c r="AY443" s="16" t="s">
        <v>126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6" t="s">
        <v>82</v>
      </c>
      <c r="BK443" s="214">
        <f>ROUND(I443*H443,2)</f>
        <v>0</v>
      </c>
      <c r="BL443" s="16" t="s">
        <v>133</v>
      </c>
      <c r="BM443" s="16" t="s">
        <v>642</v>
      </c>
    </row>
    <row r="444" s="1" customFormat="1">
      <c r="B444" s="37"/>
      <c r="C444" s="38"/>
      <c r="D444" s="215" t="s">
        <v>135</v>
      </c>
      <c r="E444" s="38"/>
      <c r="F444" s="216" t="s">
        <v>643</v>
      </c>
      <c r="G444" s="38"/>
      <c r="H444" s="38"/>
      <c r="I444" s="129"/>
      <c r="J444" s="38"/>
      <c r="K444" s="38"/>
      <c r="L444" s="42"/>
      <c r="M444" s="217"/>
      <c r="N444" s="78"/>
      <c r="O444" s="78"/>
      <c r="P444" s="78"/>
      <c r="Q444" s="78"/>
      <c r="R444" s="78"/>
      <c r="S444" s="78"/>
      <c r="T444" s="79"/>
      <c r="AT444" s="16" t="s">
        <v>135</v>
      </c>
      <c r="AU444" s="16" t="s">
        <v>84</v>
      </c>
    </row>
    <row r="445" s="11" customFormat="1">
      <c r="B445" s="218"/>
      <c r="C445" s="219"/>
      <c r="D445" s="215" t="s">
        <v>137</v>
      </c>
      <c r="E445" s="220" t="s">
        <v>28</v>
      </c>
      <c r="F445" s="221" t="s">
        <v>644</v>
      </c>
      <c r="G445" s="219"/>
      <c r="H445" s="220" t="s">
        <v>28</v>
      </c>
      <c r="I445" s="222"/>
      <c r="J445" s="219"/>
      <c r="K445" s="219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137</v>
      </c>
      <c r="AU445" s="227" t="s">
        <v>84</v>
      </c>
      <c r="AV445" s="11" t="s">
        <v>82</v>
      </c>
      <c r="AW445" s="11" t="s">
        <v>35</v>
      </c>
      <c r="AX445" s="11" t="s">
        <v>74</v>
      </c>
      <c r="AY445" s="227" t="s">
        <v>126</v>
      </c>
    </row>
    <row r="446" s="12" customFormat="1">
      <c r="B446" s="228"/>
      <c r="C446" s="229"/>
      <c r="D446" s="215" t="s">
        <v>137</v>
      </c>
      <c r="E446" s="230" t="s">
        <v>28</v>
      </c>
      <c r="F446" s="231" t="s">
        <v>628</v>
      </c>
      <c r="G446" s="229"/>
      <c r="H446" s="232">
        <v>160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137</v>
      </c>
      <c r="AU446" s="238" t="s">
        <v>84</v>
      </c>
      <c r="AV446" s="12" t="s">
        <v>84</v>
      </c>
      <c r="AW446" s="12" t="s">
        <v>35</v>
      </c>
      <c r="AX446" s="12" t="s">
        <v>82</v>
      </c>
      <c r="AY446" s="238" t="s">
        <v>126</v>
      </c>
    </row>
    <row r="447" s="1" customFormat="1" ht="16.5" customHeight="1">
      <c r="B447" s="37"/>
      <c r="C447" s="261" t="s">
        <v>645</v>
      </c>
      <c r="D447" s="261" t="s">
        <v>270</v>
      </c>
      <c r="E447" s="262" t="s">
        <v>646</v>
      </c>
      <c r="F447" s="263" t="s">
        <v>647</v>
      </c>
      <c r="G447" s="264" t="s">
        <v>375</v>
      </c>
      <c r="H447" s="265">
        <v>160</v>
      </c>
      <c r="I447" s="266"/>
      <c r="J447" s="267">
        <f>ROUND(I447*H447,2)</f>
        <v>0</v>
      </c>
      <c r="K447" s="263" t="s">
        <v>28</v>
      </c>
      <c r="L447" s="268"/>
      <c r="M447" s="269" t="s">
        <v>28</v>
      </c>
      <c r="N447" s="270" t="s">
        <v>45</v>
      </c>
      <c r="O447" s="78"/>
      <c r="P447" s="212">
        <f>O447*H447</f>
        <v>0</v>
      </c>
      <c r="Q447" s="212">
        <v>0.00050000000000000001</v>
      </c>
      <c r="R447" s="212">
        <f>Q447*H447</f>
        <v>0.080000000000000002</v>
      </c>
      <c r="S447" s="212">
        <v>0</v>
      </c>
      <c r="T447" s="213">
        <f>S447*H447</f>
        <v>0</v>
      </c>
      <c r="AR447" s="16" t="s">
        <v>183</v>
      </c>
      <c r="AT447" s="16" t="s">
        <v>270</v>
      </c>
      <c r="AU447" s="16" t="s">
        <v>84</v>
      </c>
      <c r="AY447" s="16" t="s">
        <v>126</v>
      </c>
      <c r="BE447" s="214">
        <f>IF(N447="základní",J447,0)</f>
        <v>0</v>
      </c>
      <c r="BF447" s="214">
        <f>IF(N447="snížená",J447,0)</f>
        <v>0</v>
      </c>
      <c r="BG447" s="214">
        <f>IF(N447="zákl. přenesená",J447,0)</f>
        <v>0</v>
      </c>
      <c r="BH447" s="214">
        <f>IF(N447="sníž. přenesená",J447,0)</f>
        <v>0</v>
      </c>
      <c r="BI447" s="214">
        <f>IF(N447="nulová",J447,0)</f>
        <v>0</v>
      </c>
      <c r="BJ447" s="16" t="s">
        <v>82</v>
      </c>
      <c r="BK447" s="214">
        <f>ROUND(I447*H447,2)</f>
        <v>0</v>
      </c>
      <c r="BL447" s="16" t="s">
        <v>133</v>
      </c>
      <c r="BM447" s="16" t="s">
        <v>648</v>
      </c>
    </row>
    <row r="448" s="1" customFormat="1">
      <c r="B448" s="37"/>
      <c r="C448" s="38"/>
      <c r="D448" s="215" t="s">
        <v>135</v>
      </c>
      <c r="E448" s="38"/>
      <c r="F448" s="216" t="s">
        <v>649</v>
      </c>
      <c r="G448" s="38"/>
      <c r="H448" s="38"/>
      <c r="I448" s="129"/>
      <c r="J448" s="38"/>
      <c r="K448" s="38"/>
      <c r="L448" s="42"/>
      <c r="M448" s="217"/>
      <c r="N448" s="78"/>
      <c r="O448" s="78"/>
      <c r="P448" s="78"/>
      <c r="Q448" s="78"/>
      <c r="R448" s="78"/>
      <c r="S448" s="78"/>
      <c r="T448" s="79"/>
      <c r="AT448" s="16" t="s">
        <v>135</v>
      </c>
      <c r="AU448" s="16" t="s">
        <v>84</v>
      </c>
    </row>
    <row r="449" s="11" customFormat="1">
      <c r="B449" s="218"/>
      <c r="C449" s="219"/>
      <c r="D449" s="215" t="s">
        <v>137</v>
      </c>
      <c r="E449" s="220" t="s">
        <v>28</v>
      </c>
      <c r="F449" s="221" t="s">
        <v>650</v>
      </c>
      <c r="G449" s="219"/>
      <c r="H449" s="220" t="s">
        <v>28</v>
      </c>
      <c r="I449" s="222"/>
      <c r="J449" s="219"/>
      <c r="K449" s="219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137</v>
      </c>
      <c r="AU449" s="227" t="s">
        <v>84</v>
      </c>
      <c r="AV449" s="11" t="s">
        <v>82</v>
      </c>
      <c r="AW449" s="11" t="s">
        <v>35</v>
      </c>
      <c r="AX449" s="11" t="s">
        <v>74</v>
      </c>
      <c r="AY449" s="227" t="s">
        <v>126</v>
      </c>
    </row>
    <row r="450" s="12" customFormat="1">
      <c r="B450" s="228"/>
      <c r="C450" s="229"/>
      <c r="D450" s="215" t="s">
        <v>137</v>
      </c>
      <c r="E450" s="230" t="s">
        <v>28</v>
      </c>
      <c r="F450" s="231" t="s">
        <v>628</v>
      </c>
      <c r="G450" s="229"/>
      <c r="H450" s="232">
        <v>160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137</v>
      </c>
      <c r="AU450" s="238" t="s">
        <v>84</v>
      </c>
      <c r="AV450" s="12" t="s">
        <v>84</v>
      </c>
      <c r="AW450" s="12" t="s">
        <v>35</v>
      </c>
      <c r="AX450" s="12" t="s">
        <v>82</v>
      </c>
      <c r="AY450" s="238" t="s">
        <v>126</v>
      </c>
    </row>
    <row r="451" s="10" customFormat="1" ht="22.8" customHeight="1">
      <c r="B451" s="187"/>
      <c r="C451" s="188"/>
      <c r="D451" s="189" t="s">
        <v>73</v>
      </c>
      <c r="E451" s="201" t="s">
        <v>651</v>
      </c>
      <c r="F451" s="201" t="s">
        <v>652</v>
      </c>
      <c r="G451" s="188"/>
      <c r="H451" s="188"/>
      <c r="I451" s="191"/>
      <c r="J451" s="202">
        <f>BK451</f>
        <v>0</v>
      </c>
      <c r="K451" s="188"/>
      <c r="L451" s="193"/>
      <c r="M451" s="194"/>
      <c r="N451" s="195"/>
      <c r="O451" s="195"/>
      <c r="P451" s="196">
        <f>SUM(P452:P479)</f>
        <v>0</v>
      </c>
      <c r="Q451" s="195"/>
      <c r="R451" s="196">
        <f>SUM(R452:R479)</f>
        <v>0</v>
      </c>
      <c r="S451" s="195"/>
      <c r="T451" s="197">
        <f>SUM(T452:T479)</f>
        <v>336.73000000000002</v>
      </c>
      <c r="AR451" s="198" t="s">
        <v>82</v>
      </c>
      <c r="AT451" s="199" t="s">
        <v>73</v>
      </c>
      <c r="AU451" s="199" t="s">
        <v>82</v>
      </c>
      <c r="AY451" s="198" t="s">
        <v>126</v>
      </c>
      <c r="BK451" s="200">
        <f>SUM(BK452:BK479)</f>
        <v>0</v>
      </c>
    </row>
    <row r="452" s="1" customFormat="1" ht="16.5" customHeight="1">
      <c r="B452" s="37"/>
      <c r="C452" s="203" t="s">
        <v>653</v>
      </c>
      <c r="D452" s="203" t="s">
        <v>128</v>
      </c>
      <c r="E452" s="204" t="s">
        <v>654</v>
      </c>
      <c r="F452" s="205" t="s">
        <v>655</v>
      </c>
      <c r="G452" s="206" t="s">
        <v>375</v>
      </c>
      <c r="H452" s="207">
        <v>385</v>
      </c>
      <c r="I452" s="208"/>
      <c r="J452" s="209">
        <f>ROUND(I452*H452,2)</f>
        <v>0</v>
      </c>
      <c r="K452" s="205" t="s">
        <v>132</v>
      </c>
      <c r="L452" s="42"/>
      <c r="M452" s="210" t="s">
        <v>28</v>
      </c>
      <c r="N452" s="211" t="s">
        <v>45</v>
      </c>
      <c r="O452" s="78"/>
      <c r="P452" s="212">
        <f>O452*H452</f>
        <v>0</v>
      </c>
      <c r="Q452" s="212">
        <v>0</v>
      </c>
      <c r="R452" s="212">
        <f>Q452*H452</f>
        <v>0</v>
      </c>
      <c r="S452" s="212">
        <v>0.20499999999999999</v>
      </c>
      <c r="T452" s="213">
        <f>S452*H452</f>
        <v>78.924999999999997</v>
      </c>
      <c r="AR452" s="16" t="s">
        <v>133</v>
      </c>
      <c r="AT452" s="16" t="s">
        <v>128</v>
      </c>
      <c r="AU452" s="16" t="s">
        <v>84</v>
      </c>
      <c r="AY452" s="16" t="s">
        <v>126</v>
      </c>
      <c r="BE452" s="214">
        <f>IF(N452="základní",J452,0)</f>
        <v>0</v>
      </c>
      <c r="BF452" s="214">
        <f>IF(N452="snížená",J452,0)</f>
        <v>0</v>
      </c>
      <c r="BG452" s="214">
        <f>IF(N452="zákl. přenesená",J452,0)</f>
        <v>0</v>
      </c>
      <c r="BH452" s="214">
        <f>IF(N452="sníž. přenesená",J452,0)</f>
        <v>0</v>
      </c>
      <c r="BI452" s="214">
        <f>IF(N452="nulová",J452,0)</f>
        <v>0</v>
      </c>
      <c r="BJ452" s="16" t="s">
        <v>82</v>
      </c>
      <c r="BK452" s="214">
        <f>ROUND(I452*H452,2)</f>
        <v>0</v>
      </c>
      <c r="BL452" s="16" t="s">
        <v>133</v>
      </c>
      <c r="BM452" s="16" t="s">
        <v>656</v>
      </c>
    </row>
    <row r="453" s="1" customFormat="1">
      <c r="B453" s="37"/>
      <c r="C453" s="38"/>
      <c r="D453" s="215" t="s">
        <v>135</v>
      </c>
      <c r="E453" s="38"/>
      <c r="F453" s="216" t="s">
        <v>657</v>
      </c>
      <c r="G453" s="38"/>
      <c r="H453" s="38"/>
      <c r="I453" s="129"/>
      <c r="J453" s="38"/>
      <c r="K453" s="38"/>
      <c r="L453" s="42"/>
      <c r="M453" s="217"/>
      <c r="N453" s="78"/>
      <c r="O453" s="78"/>
      <c r="P453" s="78"/>
      <c r="Q453" s="78"/>
      <c r="R453" s="78"/>
      <c r="S453" s="78"/>
      <c r="T453" s="79"/>
      <c r="AT453" s="16" t="s">
        <v>135</v>
      </c>
      <c r="AU453" s="16" t="s">
        <v>84</v>
      </c>
    </row>
    <row r="454" s="11" customFormat="1">
      <c r="B454" s="218"/>
      <c r="C454" s="219"/>
      <c r="D454" s="215" t="s">
        <v>137</v>
      </c>
      <c r="E454" s="220" t="s">
        <v>28</v>
      </c>
      <c r="F454" s="221" t="s">
        <v>658</v>
      </c>
      <c r="G454" s="219"/>
      <c r="H454" s="220" t="s">
        <v>28</v>
      </c>
      <c r="I454" s="222"/>
      <c r="J454" s="219"/>
      <c r="K454" s="219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137</v>
      </c>
      <c r="AU454" s="227" t="s">
        <v>84</v>
      </c>
      <c r="AV454" s="11" t="s">
        <v>82</v>
      </c>
      <c r="AW454" s="11" t="s">
        <v>35</v>
      </c>
      <c r="AX454" s="11" t="s">
        <v>74</v>
      </c>
      <c r="AY454" s="227" t="s">
        <v>126</v>
      </c>
    </row>
    <row r="455" s="12" customFormat="1">
      <c r="B455" s="228"/>
      <c r="C455" s="229"/>
      <c r="D455" s="215" t="s">
        <v>137</v>
      </c>
      <c r="E455" s="230" t="s">
        <v>28</v>
      </c>
      <c r="F455" s="231" t="s">
        <v>659</v>
      </c>
      <c r="G455" s="229"/>
      <c r="H455" s="232">
        <v>385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AT455" s="238" t="s">
        <v>137</v>
      </c>
      <c r="AU455" s="238" t="s">
        <v>84</v>
      </c>
      <c r="AV455" s="12" t="s">
        <v>84</v>
      </c>
      <c r="AW455" s="12" t="s">
        <v>35</v>
      </c>
      <c r="AX455" s="12" t="s">
        <v>82</v>
      </c>
      <c r="AY455" s="238" t="s">
        <v>126</v>
      </c>
    </row>
    <row r="456" s="1" customFormat="1" ht="16.5" customHeight="1">
      <c r="B456" s="37"/>
      <c r="C456" s="203" t="s">
        <v>660</v>
      </c>
      <c r="D456" s="203" t="s">
        <v>128</v>
      </c>
      <c r="E456" s="204" t="s">
        <v>661</v>
      </c>
      <c r="F456" s="205" t="s">
        <v>662</v>
      </c>
      <c r="G456" s="206" t="s">
        <v>375</v>
      </c>
      <c r="H456" s="207">
        <v>290</v>
      </c>
      <c r="I456" s="208"/>
      <c r="J456" s="209">
        <f>ROUND(I456*H456,2)</f>
        <v>0</v>
      </c>
      <c r="K456" s="205" t="s">
        <v>132</v>
      </c>
      <c r="L456" s="42"/>
      <c r="M456" s="210" t="s">
        <v>28</v>
      </c>
      <c r="N456" s="211" t="s">
        <v>45</v>
      </c>
      <c r="O456" s="78"/>
      <c r="P456" s="212">
        <f>O456*H456</f>
        <v>0</v>
      </c>
      <c r="Q456" s="212">
        <v>0</v>
      </c>
      <c r="R456" s="212">
        <f>Q456*H456</f>
        <v>0</v>
      </c>
      <c r="S456" s="212">
        <v>0.040000000000000001</v>
      </c>
      <c r="T456" s="213">
        <f>S456*H456</f>
        <v>11.6</v>
      </c>
      <c r="AR456" s="16" t="s">
        <v>133</v>
      </c>
      <c r="AT456" s="16" t="s">
        <v>128</v>
      </c>
      <c r="AU456" s="16" t="s">
        <v>84</v>
      </c>
      <c r="AY456" s="16" t="s">
        <v>126</v>
      </c>
      <c r="BE456" s="214">
        <f>IF(N456="základní",J456,0)</f>
        <v>0</v>
      </c>
      <c r="BF456" s="214">
        <f>IF(N456="snížená",J456,0)</f>
        <v>0</v>
      </c>
      <c r="BG456" s="214">
        <f>IF(N456="zákl. přenesená",J456,0)</f>
        <v>0</v>
      </c>
      <c r="BH456" s="214">
        <f>IF(N456="sníž. přenesená",J456,0)</f>
        <v>0</v>
      </c>
      <c r="BI456" s="214">
        <f>IF(N456="nulová",J456,0)</f>
        <v>0</v>
      </c>
      <c r="BJ456" s="16" t="s">
        <v>82</v>
      </c>
      <c r="BK456" s="214">
        <f>ROUND(I456*H456,2)</f>
        <v>0</v>
      </c>
      <c r="BL456" s="16" t="s">
        <v>133</v>
      </c>
      <c r="BM456" s="16" t="s">
        <v>663</v>
      </c>
    </row>
    <row r="457" s="1" customFormat="1">
      <c r="B457" s="37"/>
      <c r="C457" s="38"/>
      <c r="D457" s="215" t="s">
        <v>135</v>
      </c>
      <c r="E457" s="38"/>
      <c r="F457" s="216" t="s">
        <v>664</v>
      </c>
      <c r="G457" s="38"/>
      <c r="H457" s="38"/>
      <c r="I457" s="129"/>
      <c r="J457" s="38"/>
      <c r="K457" s="38"/>
      <c r="L457" s="42"/>
      <c r="M457" s="217"/>
      <c r="N457" s="78"/>
      <c r="O457" s="78"/>
      <c r="P457" s="78"/>
      <c r="Q457" s="78"/>
      <c r="R457" s="78"/>
      <c r="S457" s="78"/>
      <c r="T457" s="79"/>
      <c r="AT457" s="16" t="s">
        <v>135</v>
      </c>
      <c r="AU457" s="16" t="s">
        <v>84</v>
      </c>
    </row>
    <row r="458" s="11" customFormat="1">
      <c r="B458" s="218"/>
      <c r="C458" s="219"/>
      <c r="D458" s="215" t="s">
        <v>137</v>
      </c>
      <c r="E458" s="220" t="s">
        <v>28</v>
      </c>
      <c r="F458" s="221" t="s">
        <v>665</v>
      </c>
      <c r="G458" s="219"/>
      <c r="H458" s="220" t="s">
        <v>28</v>
      </c>
      <c r="I458" s="222"/>
      <c r="J458" s="219"/>
      <c r="K458" s="219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137</v>
      </c>
      <c r="AU458" s="227" t="s">
        <v>84</v>
      </c>
      <c r="AV458" s="11" t="s">
        <v>82</v>
      </c>
      <c r="AW458" s="11" t="s">
        <v>35</v>
      </c>
      <c r="AX458" s="11" t="s">
        <v>74</v>
      </c>
      <c r="AY458" s="227" t="s">
        <v>126</v>
      </c>
    </row>
    <row r="459" s="12" customFormat="1">
      <c r="B459" s="228"/>
      <c r="C459" s="229"/>
      <c r="D459" s="215" t="s">
        <v>137</v>
      </c>
      <c r="E459" s="230" t="s">
        <v>28</v>
      </c>
      <c r="F459" s="231" t="s">
        <v>666</v>
      </c>
      <c r="G459" s="229"/>
      <c r="H459" s="232">
        <v>290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137</v>
      </c>
      <c r="AU459" s="238" t="s">
        <v>84</v>
      </c>
      <c r="AV459" s="12" t="s">
        <v>84</v>
      </c>
      <c r="AW459" s="12" t="s">
        <v>35</v>
      </c>
      <c r="AX459" s="12" t="s">
        <v>82</v>
      </c>
      <c r="AY459" s="238" t="s">
        <v>126</v>
      </c>
    </row>
    <row r="460" s="1" customFormat="1" ht="16.5" customHeight="1">
      <c r="B460" s="37"/>
      <c r="C460" s="203" t="s">
        <v>667</v>
      </c>
      <c r="D460" s="203" t="s">
        <v>128</v>
      </c>
      <c r="E460" s="204" t="s">
        <v>668</v>
      </c>
      <c r="F460" s="205" t="s">
        <v>669</v>
      </c>
      <c r="G460" s="206" t="s">
        <v>186</v>
      </c>
      <c r="H460" s="207">
        <v>850</v>
      </c>
      <c r="I460" s="208"/>
      <c r="J460" s="209">
        <f>ROUND(I460*H460,2)</f>
        <v>0</v>
      </c>
      <c r="K460" s="205" t="s">
        <v>132</v>
      </c>
      <c r="L460" s="42"/>
      <c r="M460" s="210" t="s">
        <v>28</v>
      </c>
      <c r="N460" s="211" t="s">
        <v>45</v>
      </c>
      <c r="O460" s="78"/>
      <c r="P460" s="212">
        <f>O460*H460</f>
        <v>0</v>
      </c>
      <c r="Q460" s="212">
        <v>0</v>
      </c>
      <c r="R460" s="212">
        <f>Q460*H460</f>
        <v>0</v>
      </c>
      <c r="S460" s="212">
        <v>0.22</v>
      </c>
      <c r="T460" s="213">
        <f>S460*H460</f>
        <v>187</v>
      </c>
      <c r="AR460" s="16" t="s">
        <v>133</v>
      </c>
      <c r="AT460" s="16" t="s">
        <v>128</v>
      </c>
      <c r="AU460" s="16" t="s">
        <v>84</v>
      </c>
      <c r="AY460" s="16" t="s">
        <v>126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6" t="s">
        <v>82</v>
      </c>
      <c r="BK460" s="214">
        <f>ROUND(I460*H460,2)</f>
        <v>0</v>
      </c>
      <c r="BL460" s="16" t="s">
        <v>133</v>
      </c>
      <c r="BM460" s="16" t="s">
        <v>670</v>
      </c>
    </row>
    <row r="461" s="1" customFormat="1">
      <c r="B461" s="37"/>
      <c r="C461" s="38"/>
      <c r="D461" s="215" t="s">
        <v>135</v>
      </c>
      <c r="E461" s="38"/>
      <c r="F461" s="216" t="s">
        <v>671</v>
      </c>
      <c r="G461" s="38"/>
      <c r="H461" s="38"/>
      <c r="I461" s="129"/>
      <c r="J461" s="38"/>
      <c r="K461" s="38"/>
      <c r="L461" s="42"/>
      <c r="M461" s="217"/>
      <c r="N461" s="78"/>
      <c r="O461" s="78"/>
      <c r="P461" s="78"/>
      <c r="Q461" s="78"/>
      <c r="R461" s="78"/>
      <c r="S461" s="78"/>
      <c r="T461" s="79"/>
      <c r="AT461" s="16" t="s">
        <v>135</v>
      </c>
      <c r="AU461" s="16" t="s">
        <v>84</v>
      </c>
    </row>
    <row r="462" s="1" customFormat="1" ht="16.5" customHeight="1">
      <c r="B462" s="37"/>
      <c r="C462" s="203" t="s">
        <v>672</v>
      </c>
      <c r="D462" s="203" t="s">
        <v>128</v>
      </c>
      <c r="E462" s="204" t="s">
        <v>673</v>
      </c>
      <c r="F462" s="205" t="s">
        <v>674</v>
      </c>
      <c r="G462" s="206" t="s">
        <v>186</v>
      </c>
      <c r="H462" s="207">
        <v>290</v>
      </c>
      <c r="I462" s="208"/>
      <c r="J462" s="209">
        <f>ROUND(I462*H462,2)</f>
        <v>0</v>
      </c>
      <c r="K462" s="205" t="s">
        <v>132</v>
      </c>
      <c r="L462" s="42"/>
      <c r="M462" s="210" t="s">
        <v>28</v>
      </c>
      <c r="N462" s="211" t="s">
        <v>45</v>
      </c>
      <c r="O462" s="78"/>
      <c r="P462" s="212">
        <f>O462*H462</f>
        <v>0</v>
      </c>
      <c r="Q462" s="212">
        <v>0</v>
      </c>
      <c r="R462" s="212">
        <f>Q462*H462</f>
        <v>0</v>
      </c>
      <c r="S462" s="212">
        <v>0.098000000000000004</v>
      </c>
      <c r="T462" s="213">
        <f>S462*H462</f>
        <v>28.420000000000002</v>
      </c>
      <c r="AR462" s="16" t="s">
        <v>133</v>
      </c>
      <c r="AT462" s="16" t="s">
        <v>128</v>
      </c>
      <c r="AU462" s="16" t="s">
        <v>84</v>
      </c>
      <c r="AY462" s="16" t="s">
        <v>126</v>
      </c>
      <c r="BE462" s="214">
        <f>IF(N462="základní",J462,0)</f>
        <v>0</v>
      </c>
      <c r="BF462" s="214">
        <f>IF(N462="snížená",J462,0)</f>
        <v>0</v>
      </c>
      <c r="BG462" s="214">
        <f>IF(N462="zákl. přenesená",J462,0)</f>
        <v>0</v>
      </c>
      <c r="BH462" s="214">
        <f>IF(N462="sníž. přenesená",J462,0)</f>
        <v>0</v>
      </c>
      <c r="BI462" s="214">
        <f>IF(N462="nulová",J462,0)</f>
        <v>0</v>
      </c>
      <c r="BJ462" s="16" t="s">
        <v>82</v>
      </c>
      <c r="BK462" s="214">
        <f>ROUND(I462*H462,2)</f>
        <v>0</v>
      </c>
      <c r="BL462" s="16" t="s">
        <v>133</v>
      </c>
      <c r="BM462" s="16" t="s">
        <v>675</v>
      </c>
    </row>
    <row r="463" s="1" customFormat="1">
      <c r="B463" s="37"/>
      <c r="C463" s="38"/>
      <c r="D463" s="215" t="s">
        <v>135</v>
      </c>
      <c r="E463" s="38"/>
      <c r="F463" s="216" t="s">
        <v>676</v>
      </c>
      <c r="G463" s="38"/>
      <c r="H463" s="38"/>
      <c r="I463" s="129"/>
      <c r="J463" s="38"/>
      <c r="K463" s="38"/>
      <c r="L463" s="42"/>
      <c r="M463" s="217"/>
      <c r="N463" s="78"/>
      <c r="O463" s="78"/>
      <c r="P463" s="78"/>
      <c r="Q463" s="78"/>
      <c r="R463" s="78"/>
      <c r="S463" s="78"/>
      <c r="T463" s="79"/>
      <c r="AT463" s="16" t="s">
        <v>135</v>
      </c>
      <c r="AU463" s="16" t="s">
        <v>84</v>
      </c>
    </row>
    <row r="464" s="11" customFormat="1">
      <c r="B464" s="218"/>
      <c r="C464" s="219"/>
      <c r="D464" s="215" t="s">
        <v>137</v>
      </c>
      <c r="E464" s="220" t="s">
        <v>28</v>
      </c>
      <c r="F464" s="221" t="s">
        <v>677</v>
      </c>
      <c r="G464" s="219"/>
      <c r="H464" s="220" t="s">
        <v>28</v>
      </c>
      <c r="I464" s="222"/>
      <c r="J464" s="219"/>
      <c r="K464" s="219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137</v>
      </c>
      <c r="AU464" s="227" t="s">
        <v>84</v>
      </c>
      <c r="AV464" s="11" t="s">
        <v>82</v>
      </c>
      <c r="AW464" s="11" t="s">
        <v>35</v>
      </c>
      <c r="AX464" s="11" t="s">
        <v>74</v>
      </c>
      <c r="AY464" s="227" t="s">
        <v>126</v>
      </c>
    </row>
    <row r="465" s="12" customFormat="1">
      <c r="B465" s="228"/>
      <c r="C465" s="229"/>
      <c r="D465" s="215" t="s">
        <v>137</v>
      </c>
      <c r="E465" s="230" t="s">
        <v>28</v>
      </c>
      <c r="F465" s="231" t="s">
        <v>666</v>
      </c>
      <c r="G465" s="229"/>
      <c r="H465" s="232">
        <v>290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137</v>
      </c>
      <c r="AU465" s="238" t="s">
        <v>84</v>
      </c>
      <c r="AV465" s="12" t="s">
        <v>84</v>
      </c>
      <c r="AW465" s="12" t="s">
        <v>35</v>
      </c>
      <c r="AX465" s="12" t="s">
        <v>82</v>
      </c>
      <c r="AY465" s="238" t="s">
        <v>126</v>
      </c>
    </row>
    <row r="466" s="1" customFormat="1" ht="16.5" customHeight="1">
      <c r="B466" s="37"/>
      <c r="C466" s="203" t="s">
        <v>678</v>
      </c>
      <c r="D466" s="203" t="s">
        <v>128</v>
      </c>
      <c r="E466" s="204" t="s">
        <v>679</v>
      </c>
      <c r="F466" s="205" t="s">
        <v>680</v>
      </c>
      <c r="G466" s="206" t="s">
        <v>186</v>
      </c>
      <c r="H466" s="207">
        <v>70</v>
      </c>
      <c r="I466" s="208"/>
      <c r="J466" s="209">
        <f>ROUND(I466*H466,2)</f>
        <v>0</v>
      </c>
      <c r="K466" s="205" t="s">
        <v>132</v>
      </c>
      <c r="L466" s="42"/>
      <c r="M466" s="210" t="s">
        <v>28</v>
      </c>
      <c r="N466" s="211" t="s">
        <v>45</v>
      </c>
      <c r="O466" s="78"/>
      <c r="P466" s="212">
        <f>O466*H466</f>
        <v>0</v>
      </c>
      <c r="Q466" s="212">
        <v>0</v>
      </c>
      <c r="R466" s="212">
        <f>Q466*H466</f>
        <v>0</v>
      </c>
      <c r="S466" s="212">
        <v>0.41699999999999998</v>
      </c>
      <c r="T466" s="213">
        <f>S466*H466</f>
        <v>29.189999999999998</v>
      </c>
      <c r="AR466" s="16" t="s">
        <v>133</v>
      </c>
      <c r="AT466" s="16" t="s">
        <v>128</v>
      </c>
      <c r="AU466" s="16" t="s">
        <v>84</v>
      </c>
      <c r="AY466" s="16" t="s">
        <v>126</v>
      </c>
      <c r="BE466" s="214">
        <f>IF(N466="základní",J466,0)</f>
        <v>0</v>
      </c>
      <c r="BF466" s="214">
        <f>IF(N466="snížená",J466,0)</f>
        <v>0</v>
      </c>
      <c r="BG466" s="214">
        <f>IF(N466="zákl. přenesená",J466,0)</f>
        <v>0</v>
      </c>
      <c r="BH466" s="214">
        <f>IF(N466="sníž. přenesená",J466,0)</f>
        <v>0</v>
      </c>
      <c r="BI466" s="214">
        <f>IF(N466="nulová",J466,0)</f>
        <v>0</v>
      </c>
      <c r="BJ466" s="16" t="s">
        <v>82</v>
      </c>
      <c r="BK466" s="214">
        <f>ROUND(I466*H466,2)</f>
        <v>0</v>
      </c>
      <c r="BL466" s="16" t="s">
        <v>133</v>
      </c>
      <c r="BM466" s="16" t="s">
        <v>681</v>
      </c>
    </row>
    <row r="467" s="1" customFormat="1">
      <c r="B467" s="37"/>
      <c r="C467" s="38"/>
      <c r="D467" s="215" t="s">
        <v>135</v>
      </c>
      <c r="E467" s="38"/>
      <c r="F467" s="216" t="s">
        <v>682</v>
      </c>
      <c r="G467" s="38"/>
      <c r="H467" s="38"/>
      <c r="I467" s="129"/>
      <c r="J467" s="38"/>
      <c r="K467" s="38"/>
      <c r="L467" s="42"/>
      <c r="M467" s="217"/>
      <c r="N467" s="78"/>
      <c r="O467" s="78"/>
      <c r="P467" s="78"/>
      <c r="Q467" s="78"/>
      <c r="R467" s="78"/>
      <c r="S467" s="78"/>
      <c r="T467" s="79"/>
      <c r="AT467" s="16" t="s">
        <v>135</v>
      </c>
      <c r="AU467" s="16" t="s">
        <v>84</v>
      </c>
    </row>
    <row r="468" s="11" customFormat="1">
      <c r="B468" s="218"/>
      <c r="C468" s="219"/>
      <c r="D468" s="215" t="s">
        <v>137</v>
      </c>
      <c r="E468" s="220" t="s">
        <v>28</v>
      </c>
      <c r="F468" s="221" t="s">
        <v>683</v>
      </c>
      <c r="G468" s="219"/>
      <c r="H468" s="220" t="s">
        <v>28</v>
      </c>
      <c r="I468" s="222"/>
      <c r="J468" s="219"/>
      <c r="K468" s="219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137</v>
      </c>
      <c r="AU468" s="227" t="s">
        <v>84</v>
      </c>
      <c r="AV468" s="11" t="s">
        <v>82</v>
      </c>
      <c r="AW468" s="11" t="s">
        <v>35</v>
      </c>
      <c r="AX468" s="11" t="s">
        <v>74</v>
      </c>
      <c r="AY468" s="227" t="s">
        <v>126</v>
      </c>
    </row>
    <row r="469" s="12" customFormat="1">
      <c r="B469" s="228"/>
      <c r="C469" s="229"/>
      <c r="D469" s="215" t="s">
        <v>137</v>
      </c>
      <c r="E469" s="230" t="s">
        <v>28</v>
      </c>
      <c r="F469" s="231" t="s">
        <v>684</v>
      </c>
      <c r="G469" s="229"/>
      <c r="H469" s="232">
        <v>70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137</v>
      </c>
      <c r="AU469" s="238" t="s">
        <v>84</v>
      </c>
      <c r="AV469" s="12" t="s">
        <v>84</v>
      </c>
      <c r="AW469" s="12" t="s">
        <v>35</v>
      </c>
      <c r="AX469" s="12" t="s">
        <v>82</v>
      </c>
      <c r="AY469" s="238" t="s">
        <v>126</v>
      </c>
    </row>
    <row r="470" s="1" customFormat="1" ht="16.5" customHeight="1">
      <c r="B470" s="37"/>
      <c r="C470" s="203" t="s">
        <v>685</v>
      </c>
      <c r="D470" s="203" t="s">
        <v>128</v>
      </c>
      <c r="E470" s="204" t="s">
        <v>686</v>
      </c>
      <c r="F470" s="205" t="s">
        <v>687</v>
      </c>
      <c r="G470" s="206" t="s">
        <v>345</v>
      </c>
      <c r="H470" s="207">
        <v>3</v>
      </c>
      <c r="I470" s="208"/>
      <c r="J470" s="209">
        <f>ROUND(I470*H470,2)</f>
        <v>0</v>
      </c>
      <c r="K470" s="205" t="s">
        <v>28</v>
      </c>
      <c r="L470" s="42"/>
      <c r="M470" s="210" t="s">
        <v>28</v>
      </c>
      <c r="N470" s="211" t="s">
        <v>45</v>
      </c>
      <c r="O470" s="78"/>
      <c r="P470" s="212">
        <f>O470*H470</f>
        <v>0</v>
      </c>
      <c r="Q470" s="212">
        <v>0</v>
      </c>
      <c r="R470" s="212">
        <f>Q470*H470</f>
        <v>0</v>
      </c>
      <c r="S470" s="212">
        <v>0.26500000000000001</v>
      </c>
      <c r="T470" s="213">
        <f>S470*H470</f>
        <v>0.79500000000000004</v>
      </c>
      <c r="AR470" s="16" t="s">
        <v>133</v>
      </c>
      <c r="AT470" s="16" t="s">
        <v>128</v>
      </c>
      <c r="AU470" s="16" t="s">
        <v>84</v>
      </c>
      <c r="AY470" s="16" t="s">
        <v>126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6" t="s">
        <v>82</v>
      </c>
      <c r="BK470" s="214">
        <f>ROUND(I470*H470,2)</f>
        <v>0</v>
      </c>
      <c r="BL470" s="16" t="s">
        <v>133</v>
      </c>
      <c r="BM470" s="16" t="s">
        <v>688</v>
      </c>
    </row>
    <row r="471" s="1" customFormat="1">
      <c r="B471" s="37"/>
      <c r="C471" s="38"/>
      <c r="D471" s="215" t="s">
        <v>135</v>
      </c>
      <c r="E471" s="38"/>
      <c r="F471" s="216" t="s">
        <v>689</v>
      </c>
      <c r="G471" s="38"/>
      <c r="H471" s="38"/>
      <c r="I471" s="129"/>
      <c r="J471" s="38"/>
      <c r="K471" s="38"/>
      <c r="L471" s="42"/>
      <c r="M471" s="217"/>
      <c r="N471" s="78"/>
      <c r="O471" s="78"/>
      <c r="P471" s="78"/>
      <c r="Q471" s="78"/>
      <c r="R471" s="78"/>
      <c r="S471" s="78"/>
      <c r="T471" s="79"/>
      <c r="AT471" s="16" t="s">
        <v>135</v>
      </c>
      <c r="AU471" s="16" t="s">
        <v>84</v>
      </c>
    </row>
    <row r="472" s="1" customFormat="1" ht="16.5" customHeight="1">
      <c r="B472" s="37"/>
      <c r="C472" s="203" t="s">
        <v>690</v>
      </c>
      <c r="D472" s="203" t="s">
        <v>128</v>
      </c>
      <c r="E472" s="204" t="s">
        <v>691</v>
      </c>
      <c r="F472" s="205" t="s">
        <v>692</v>
      </c>
      <c r="G472" s="206" t="s">
        <v>345</v>
      </c>
      <c r="H472" s="207">
        <v>3</v>
      </c>
      <c r="I472" s="208"/>
      <c r="J472" s="209">
        <f>ROUND(I472*H472,2)</f>
        <v>0</v>
      </c>
      <c r="K472" s="205" t="s">
        <v>132</v>
      </c>
      <c r="L472" s="42"/>
      <c r="M472" s="210" t="s">
        <v>28</v>
      </c>
      <c r="N472" s="211" t="s">
        <v>45</v>
      </c>
      <c r="O472" s="78"/>
      <c r="P472" s="212">
        <f>O472*H472</f>
        <v>0</v>
      </c>
      <c r="Q472" s="212">
        <v>0</v>
      </c>
      <c r="R472" s="212">
        <f>Q472*H472</f>
        <v>0</v>
      </c>
      <c r="S472" s="212">
        <v>0.10000000000000001</v>
      </c>
      <c r="T472" s="213">
        <f>S472*H472</f>
        <v>0.30000000000000004</v>
      </c>
      <c r="AR472" s="16" t="s">
        <v>133</v>
      </c>
      <c r="AT472" s="16" t="s">
        <v>128</v>
      </c>
      <c r="AU472" s="16" t="s">
        <v>84</v>
      </c>
      <c r="AY472" s="16" t="s">
        <v>126</v>
      </c>
      <c r="BE472" s="214">
        <f>IF(N472="základní",J472,0)</f>
        <v>0</v>
      </c>
      <c r="BF472" s="214">
        <f>IF(N472="snížená",J472,0)</f>
        <v>0</v>
      </c>
      <c r="BG472" s="214">
        <f>IF(N472="zákl. přenesená",J472,0)</f>
        <v>0</v>
      </c>
      <c r="BH472" s="214">
        <f>IF(N472="sníž. přenesená",J472,0)</f>
        <v>0</v>
      </c>
      <c r="BI472" s="214">
        <f>IF(N472="nulová",J472,0)</f>
        <v>0</v>
      </c>
      <c r="BJ472" s="16" t="s">
        <v>82</v>
      </c>
      <c r="BK472" s="214">
        <f>ROUND(I472*H472,2)</f>
        <v>0</v>
      </c>
      <c r="BL472" s="16" t="s">
        <v>133</v>
      </c>
      <c r="BM472" s="16" t="s">
        <v>693</v>
      </c>
    </row>
    <row r="473" s="1" customFormat="1">
      <c r="B473" s="37"/>
      <c r="C473" s="38"/>
      <c r="D473" s="215" t="s">
        <v>135</v>
      </c>
      <c r="E473" s="38"/>
      <c r="F473" s="216" t="s">
        <v>694</v>
      </c>
      <c r="G473" s="38"/>
      <c r="H473" s="38"/>
      <c r="I473" s="129"/>
      <c r="J473" s="38"/>
      <c r="K473" s="38"/>
      <c r="L473" s="42"/>
      <c r="M473" s="217"/>
      <c r="N473" s="78"/>
      <c r="O473" s="78"/>
      <c r="P473" s="78"/>
      <c r="Q473" s="78"/>
      <c r="R473" s="78"/>
      <c r="S473" s="78"/>
      <c r="T473" s="79"/>
      <c r="AT473" s="16" t="s">
        <v>135</v>
      </c>
      <c r="AU473" s="16" t="s">
        <v>84</v>
      </c>
    </row>
    <row r="474" s="11" customFormat="1">
      <c r="B474" s="218"/>
      <c r="C474" s="219"/>
      <c r="D474" s="215" t="s">
        <v>137</v>
      </c>
      <c r="E474" s="220" t="s">
        <v>28</v>
      </c>
      <c r="F474" s="221" t="s">
        <v>695</v>
      </c>
      <c r="G474" s="219"/>
      <c r="H474" s="220" t="s">
        <v>28</v>
      </c>
      <c r="I474" s="222"/>
      <c r="J474" s="219"/>
      <c r="K474" s="219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137</v>
      </c>
      <c r="AU474" s="227" t="s">
        <v>84</v>
      </c>
      <c r="AV474" s="11" t="s">
        <v>82</v>
      </c>
      <c r="AW474" s="11" t="s">
        <v>35</v>
      </c>
      <c r="AX474" s="11" t="s">
        <v>74</v>
      </c>
      <c r="AY474" s="227" t="s">
        <v>126</v>
      </c>
    </row>
    <row r="475" s="12" customFormat="1">
      <c r="B475" s="228"/>
      <c r="C475" s="229"/>
      <c r="D475" s="215" t="s">
        <v>137</v>
      </c>
      <c r="E475" s="230" t="s">
        <v>28</v>
      </c>
      <c r="F475" s="231" t="s">
        <v>150</v>
      </c>
      <c r="G475" s="229"/>
      <c r="H475" s="232">
        <v>3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137</v>
      </c>
      <c r="AU475" s="238" t="s">
        <v>84</v>
      </c>
      <c r="AV475" s="12" t="s">
        <v>84</v>
      </c>
      <c r="AW475" s="12" t="s">
        <v>35</v>
      </c>
      <c r="AX475" s="12" t="s">
        <v>82</v>
      </c>
      <c r="AY475" s="238" t="s">
        <v>126</v>
      </c>
    </row>
    <row r="476" s="1" customFormat="1" ht="16.5" customHeight="1">
      <c r="B476" s="37"/>
      <c r="C476" s="203" t="s">
        <v>696</v>
      </c>
      <c r="D476" s="203" t="s">
        <v>128</v>
      </c>
      <c r="E476" s="204" t="s">
        <v>697</v>
      </c>
      <c r="F476" s="205" t="s">
        <v>698</v>
      </c>
      <c r="G476" s="206" t="s">
        <v>345</v>
      </c>
      <c r="H476" s="207">
        <v>5</v>
      </c>
      <c r="I476" s="208"/>
      <c r="J476" s="209">
        <f>ROUND(I476*H476,2)</f>
        <v>0</v>
      </c>
      <c r="K476" s="205" t="s">
        <v>132</v>
      </c>
      <c r="L476" s="42"/>
      <c r="M476" s="210" t="s">
        <v>28</v>
      </c>
      <c r="N476" s="211" t="s">
        <v>45</v>
      </c>
      <c r="O476" s="78"/>
      <c r="P476" s="212">
        <f>O476*H476</f>
        <v>0</v>
      </c>
      <c r="Q476" s="212">
        <v>0</v>
      </c>
      <c r="R476" s="212">
        <f>Q476*H476</f>
        <v>0</v>
      </c>
      <c r="S476" s="212">
        <v>0.10000000000000001</v>
      </c>
      <c r="T476" s="213">
        <f>S476*H476</f>
        <v>0.5</v>
      </c>
      <c r="AR476" s="16" t="s">
        <v>133</v>
      </c>
      <c r="AT476" s="16" t="s">
        <v>128</v>
      </c>
      <c r="AU476" s="16" t="s">
        <v>84</v>
      </c>
      <c r="AY476" s="16" t="s">
        <v>126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16" t="s">
        <v>82</v>
      </c>
      <c r="BK476" s="214">
        <f>ROUND(I476*H476,2)</f>
        <v>0</v>
      </c>
      <c r="BL476" s="16" t="s">
        <v>133</v>
      </c>
      <c r="BM476" s="16" t="s">
        <v>699</v>
      </c>
    </row>
    <row r="477" s="1" customFormat="1">
      <c r="B477" s="37"/>
      <c r="C477" s="38"/>
      <c r="D477" s="215" t="s">
        <v>135</v>
      </c>
      <c r="E477" s="38"/>
      <c r="F477" s="216" t="s">
        <v>700</v>
      </c>
      <c r="G477" s="38"/>
      <c r="H477" s="38"/>
      <c r="I477" s="129"/>
      <c r="J477" s="38"/>
      <c r="K477" s="38"/>
      <c r="L477" s="42"/>
      <c r="M477" s="217"/>
      <c r="N477" s="78"/>
      <c r="O477" s="78"/>
      <c r="P477" s="78"/>
      <c r="Q477" s="78"/>
      <c r="R477" s="78"/>
      <c r="S477" s="78"/>
      <c r="T477" s="79"/>
      <c r="AT477" s="16" t="s">
        <v>135</v>
      </c>
      <c r="AU477" s="16" t="s">
        <v>84</v>
      </c>
    </row>
    <row r="478" s="11" customFormat="1">
      <c r="B478" s="218"/>
      <c r="C478" s="219"/>
      <c r="D478" s="215" t="s">
        <v>137</v>
      </c>
      <c r="E478" s="220" t="s">
        <v>28</v>
      </c>
      <c r="F478" s="221" t="s">
        <v>701</v>
      </c>
      <c r="G478" s="219"/>
      <c r="H478" s="220" t="s">
        <v>28</v>
      </c>
      <c r="I478" s="222"/>
      <c r="J478" s="219"/>
      <c r="K478" s="219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137</v>
      </c>
      <c r="AU478" s="227" t="s">
        <v>84</v>
      </c>
      <c r="AV478" s="11" t="s">
        <v>82</v>
      </c>
      <c r="AW478" s="11" t="s">
        <v>35</v>
      </c>
      <c r="AX478" s="11" t="s">
        <v>74</v>
      </c>
      <c r="AY478" s="227" t="s">
        <v>126</v>
      </c>
    </row>
    <row r="479" s="12" customFormat="1">
      <c r="B479" s="228"/>
      <c r="C479" s="229"/>
      <c r="D479" s="215" t="s">
        <v>137</v>
      </c>
      <c r="E479" s="230" t="s">
        <v>28</v>
      </c>
      <c r="F479" s="231" t="s">
        <v>163</v>
      </c>
      <c r="G479" s="229"/>
      <c r="H479" s="232">
        <v>5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137</v>
      </c>
      <c r="AU479" s="238" t="s">
        <v>84</v>
      </c>
      <c r="AV479" s="12" t="s">
        <v>84</v>
      </c>
      <c r="AW479" s="12" t="s">
        <v>35</v>
      </c>
      <c r="AX479" s="12" t="s">
        <v>82</v>
      </c>
      <c r="AY479" s="238" t="s">
        <v>126</v>
      </c>
    </row>
    <row r="480" s="10" customFormat="1" ht="22.8" customHeight="1">
      <c r="B480" s="187"/>
      <c r="C480" s="188"/>
      <c r="D480" s="189" t="s">
        <v>73</v>
      </c>
      <c r="E480" s="201" t="s">
        <v>702</v>
      </c>
      <c r="F480" s="201" t="s">
        <v>703</v>
      </c>
      <c r="G480" s="188"/>
      <c r="H480" s="188"/>
      <c r="I480" s="191"/>
      <c r="J480" s="202">
        <f>BK480</f>
        <v>0</v>
      </c>
      <c r="K480" s="188"/>
      <c r="L480" s="193"/>
      <c r="M480" s="194"/>
      <c r="N480" s="195"/>
      <c r="O480" s="195"/>
      <c r="P480" s="196">
        <f>SUM(P481:P529)</f>
        <v>0</v>
      </c>
      <c r="Q480" s="195"/>
      <c r="R480" s="196">
        <f>SUM(R481:R529)</f>
        <v>0</v>
      </c>
      <c r="S480" s="195"/>
      <c r="T480" s="197">
        <f>SUM(T481:T529)</f>
        <v>0</v>
      </c>
      <c r="AR480" s="198" t="s">
        <v>82</v>
      </c>
      <c r="AT480" s="199" t="s">
        <v>73</v>
      </c>
      <c r="AU480" s="199" t="s">
        <v>82</v>
      </c>
      <c r="AY480" s="198" t="s">
        <v>126</v>
      </c>
      <c r="BK480" s="200">
        <f>SUM(BK481:BK529)</f>
        <v>0</v>
      </c>
    </row>
    <row r="481" s="1" customFormat="1" ht="16.5" customHeight="1">
      <c r="B481" s="37"/>
      <c r="C481" s="203" t="s">
        <v>704</v>
      </c>
      <c r="D481" s="203" t="s">
        <v>128</v>
      </c>
      <c r="E481" s="204" t="s">
        <v>705</v>
      </c>
      <c r="F481" s="205" t="s">
        <v>706</v>
      </c>
      <c r="G481" s="206" t="s">
        <v>240</v>
      </c>
      <c r="H481" s="207">
        <v>215.41999999999999</v>
      </c>
      <c r="I481" s="208"/>
      <c r="J481" s="209">
        <f>ROUND(I481*H481,2)</f>
        <v>0</v>
      </c>
      <c r="K481" s="205" t="s">
        <v>132</v>
      </c>
      <c r="L481" s="42"/>
      <c r="M481" s="210" t="s">
        <v>28</v>
      </c>
      <c r="N481" s="211" t="s">
        <v>45</v>
      </c>
      <c r="O481" s="78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AR481" s="16" t="s">
        <v>133</v>
      </c>
      <c r="AT481" s="16" t="s">
        <v>128</v>
      </c>
      <c r="AU481" s="16" t="s">
        <v>84</v>
      </c>
      <c r="AY481" s="16" t="s">
        <v>126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16" t="s">
        <v>82</v>
      </c>
      <c r="BK481" s="214">
        <f>ROUND(I481*H481,2)</f>
        <v>0</v>
      </c>
      <c r="BL481" s="16" t="s">
        <v>133</v>
      </c>
      <c r="BM481" s="16" t="s">
        <v>707</v>
      </c>
    </row>
    <row r="482" s="1" customFormat="1">
      <c r="B482" s="37"/>
      <c r="C482" s="38"/>
      <c r="D482" s="215" t="s">
        <v>135</v>
      </c>
      <c r="E482" s="38"/>
      <c r="F482" s="216" t="s">
        <v>708</v>
      </c>
      <c r="G482" s="38"/>
      <c r="H482" s="38"/>
      <c r="I482" s="129"/>
      <c r="J482" s="38"/>
      <c r="K482" s="38"/>
      <c r="L482" s="42"/>
      <c r="M482" s="217"/>
      <c r="N482" s="78"/>
      <c r="O482" s="78"/>
      <c r="P482" s="78"/>
      <c r="Q482" s="78"/>
      <c r="R482" s="78"/>
      <c r="S482" s="78"/>
      <c r="T482" s="79"/>
      <c r="AT482" s="16" t="s">
        <v>135</v>
      </c>
      <c r="AU482" s="16" t="s">
        <v>84</v>
      </c>
    </row>
    <row r="483" s="11" customFormat="1">
      <c r="B483" s="218"/>
      <c r="C483" s="219"/>
      <c r="D483" s="215" t="s">
        <v>137</v>
      </c>
      <c r="E483" s="220" t="s">
        <v>28</v>
      </c>
      <c r="F483" s="221" t="s">
        <v>709</v>
      </c>
      <c r="G483" s="219"/>
      <c r="H483" s="220" t="s">
        <v>28</v>
      </c>
      <c r="I483" s="222"/>
      <c r="J483" s="219"/>
      <c r="K483" s="219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137</v>
      </c>
      <c r="AU483" s="227" t="s">
        <v>84</v>
      </c>
      <c r="AV483" s="11" t="s">
        <v>82</v>
      </c>
      <c r="AW483" s="11" t="s">
        <v>35</v>
      </c>
      <c r="AX483" s="11" t="s">
        <v>74</v>
      </c>
      <c r="AY483" s="227" t="s">
        <v>126</v>
      </c>
    </row>
    <row r="484" s="12" customFormat="1">
      <c r="B484" s="228"/>
      <c r="C484" s="229"/>
      <c r="D484" s="215" t="s">
        <v>137</v>
      </c>
      <c r="E484" s="230" t="s">
        <v>28</v>
      </c>
      <c r="F484" s="231" t="s">
        <v>710</v>
      </c>
      <c r="G484" s="229"/>
      <c r="H484" s="232">
        <v>215.41999999999999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137</v>
      </c>
      <c r="AU484" s="238" t="s">
        <v>84</v>
      </c>
      <c r="AV484" s="12" t="s">
        <v>84</v>
      </c>
      <c r="AW484" s="12" t="s">
        <v>35</v>
      </c>
      <c r="AX484" s="12" t="s">
        <v>82</v>
      </c>
      <c r="AY484" s="238" t="s">
        <v>126</v>
      </c>
    </row>
    <row r="485" s="1" customFormat="1" ht="16.5" customHeight="1">
      <c r="B485" s="37"/>
      <c r="C485" s="203" t="s">
        <v>711</v>
      </c>
      <c r="D485" s="203" t="s">
        <v>128</v>
      </c>
      <c r="E485" s="204" t="s">
        <v>712</v>
      </c>
      <c r="F485" s="205" t="s">
        <v>713</v>
      </c>
      <c r="G485" s="206" t="s">
        <v>240</v>
      </c>
      <c r="H485" s="207">
        <v>3015.8800000000001</v>
      </c>
      <c r="I485" s="208"/>
      <c r="J485" s="209">
        <f>ROUND(I485*H485,2)</f>
        <v>0</v>
      </c>
      <c r="K485" s="205" t="s">
        <v>132</v>
      </c>
      <c r="L485" s="42"/>
      <c r="M485" s="210" t="s">
        <v>28</v>
      </c>
      <c r="N485" s="211" t="s">
        <v>45</v>
      </c>
      <c r="O485" s="78"/>
      <c r="P485" s="212">
        <f>O485*H485</f>
        <v>0</v>
      </c>
      <c r="Q485" s="212">
        <v>0</v>
      </c>
      <c r="R485" s="212">
        <f>Q485*H485</f>
        <v>0</v>
      </c>
      <c r="S485" s="212">
        <v>0</v>
      </c>
      <c r="T485" s="213">
        <f>S485*H485</f>
        <v>0</v>
      </c>
      <c r="AR485" s="16" t="s">
        <v>133</v>
      </c>
      <c r="AT485" s="16" t="s">
        <v>128</v>
      </c>
      <c r="AU485" s="16" t="s">
        <v>84</v>
      </c>
      <c r="AY485" s="16" t="s">
        <v>126</v>
      </c>
      <c r="BE485" s="214">
        <f>IF(N485="základní",J485,0)</f>
        <v>0</v>
      </c>
      <c r="BF485" s="214">
        <f>IF(N485="snížená",J485,0)</f>
        <v>0</v>
      </c>
      <c r="BG485" s="214">
        <f>IF(N485="zákl. přenesená",J485,0)</f>
        <v>0</v>
      </c>
      <c r="BH485" s="214">
        <f>IF(N485="sníž. přenesená",J485,0)</f>
        <v>0</v>
      </c>
      <c r="BI485" s="214">
        <f>IF(N485="nulová",J485,0)</f>
        <v>0</v>
      </c>
      <c r="BJ485" s="16" t="s">
        <v>82</v>
      </c>
      <c r="BK485" s="214">
        <f>ROUND(I485*H485,2)</f>
        <v>0</v>
      </c>
      <c r="BL485" s="16" t="s">
        <v>133</v>
      </c>
      <c r="BM485" s="16" t="s">
        <v>714</v>
      </c>
    </row>
    <row r="486" s="1" customFormat="1">
      <c r="B486" s="37"/>
      <c r="C486" s="38"/>
      <c r="D486" s="215" t="s">
        <v>135</v>
      </c>
      <c r="E486" s="38"/>
      <c r="F486" s="216" t="s">
        <v>715</v>
      </c>
      <c r="G486" s="38"/>
      <c r="H486" s="38"/>
      <c r="I486" s="129"/>
      <c r="J486" s="38"/>
      <c r="K486" s="38"/>
      <c r="L486" s="42"/>
      <c r="M486" s="217"/>
      <c r="N486" s="78"/>
      <c r="O486" s="78"/>
      <c r="P486" s="78"/>
      <c r="Q486" s="78"/>
      <c r="R486" s="78"/>
      <c r="S486" s="78"/>
      <c r="T486" s="79"/>
      <c r="AT486" s="16" t="s">
        <v>135</v>
      </c>
      <c r="AU486" s="16" t="s">
        <v>84</v>
      </c>
    </row>
    <row r="487" s="11" customFormat="1">
      <c r="B487" s="218"/>
      <c r="C487" s="219"/>
      <c r="D487" s="215" t="s">
        <v>137</v>
      </c>
      <c r="E487" s="220" t="s">
        <v>28</v>
      </c>
      <c r="F487" s="221" t="s">
        <v>716</v>
      </c>
      <c r="G487" s="219"/>
      <c r="H487" s="220" t="s">
        <v>28</v>
      </c>
      <c r="I487" s="222"/>
      <c r="J487" s="219"/>
      <c r="K487" s="219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137</v>
      </c>
      <c r="AU487" s="227" t="s">
        <v>84</v>
      </c>
      <c r="AV487" s="11" t="s">
        <v>82</v>
      </c>
      <c r="AW487" s="11" t="s">
        <v>35</v>
      </c>
      <c r="AX487" s="11" t="s">
        <v>74</v>
      </c>
      <c r="AY487" s="227" t="s">
        <v>126</v>
      </c>
    </row>
    <row r="488" s="12" customFormat="1">
      <c r="B488" s="228"/>
      <c r="C488" s="229"/>
      <c r="D488" s="215" t="s">
        <v>137</v>
      </c>
      <c r="E488" s="230" t="s">
        <v>28</v>
      </c>
      <c r="F488" s="231" t="s">
        <v>717</v>
      </c>
      <c r="G488" s="229"/>
      <c r="H488" s="232">
        <v>3015.8800000000001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AT488" s="238" t="s">
        <v>137</v>
      </c>
      <c r="AU488" s="238" t="s">
        <v>84</v>
      </c>
      <c r="AV488" s="12" t="s">
        <v>84</v>
      </c>
      <c r="AW488" s="12" t="s">
        <v>35</v>
      </c>
      <c r="AX488" s="12" t="s">
        <v>82</v>
      </c>
      <c r="AY488" s="238" t="s">
        <v>126</v>
      </c>
    </row>
    <row r="489" s="1" customFormat="1" ht="16.5" customHeight="1">
      <c r="B489" s="37"/>
      <c r="C489" s="203" t="s">
        <v>718</v>
      </c>
      <c r="D489" s="203" t="s">
        <v>128</v>
      </c>
      <c r="E489" s="204" t="s">
        <v>719</v>
      </c>
      <c r="F489" s="205" t="s">
        <v>720</v>
      </c>
      <c r="G489" s="206" t="s">
        <v>240</v>
      </c>
      <c r="H489" s="207">
        <v>119.715</v>
      </c>
      <c r="I489" s="208"/>
      <c r="J489" s="209">
        <f>ROUND(I489*H489,2)</f>
        <v>0</v>
      </c>
      <c r="K489" s="205" t="s">
        <v>132</v>
      </c>
      <c r="L489" s="42"/>
      <c r="M489" s="210" t="s">
        <v>28</v>
      </c>
      <c r="N489" s="211" t="s">
        <v>45</v>
      </c>
      <c r="O489" s="78"/>
      <c r="P489" s="212">
        <f>O489*H489</f>
        <v>0</v>
      </c>
      <c r="Q489" s="212">
        <v>0</v>
      </c>
      <c r="R489" s="212">
        <f>Q489*H489</f>
        <v>0</v>
      </c>
      <c r="S489" s="212">
        <v>0</v>
      </c>
      <c r="T489" s="213">
        <f>S489*H489</f>
        <v>0</v>
      </c>
      <c r="AR489" s="16" t="s">
        <v>133</v>
      </c>
      <c r="AT489" s="16" t="s">
        <v>128</v>
      </c>
      <c r="AU489" s="16" t="s">
        <v>84</v>
      </c>
      <c r="AY489" s="16" t="s">
        <v>126</v>
      </c>
      <c r="BE489" s="214">
        <f>IF(N489="základní",J489,0)</f>
        <v>0</v>
      </c>
      <c r="BF489" s="214">
        <f>IF(N489="snížená",J489,0)</f>
        <v>0</v>
      </c>
      <c r="BG489" s="214">
        <f>IF(N489="zákl. přenesená",J489,0)</f>
        <v>0</v>
      </c>
      <c r="BH489" s="214">
        <f>IF(N489="sníž. přenesená",J489,0)</f>
        <v>0</v>
      </c>
      <c r="BI489" s="214">
        <f>IF(N489="nulová",J489,0)</f>
        <v>0</v>
      </c>
      <c r="BJ489" s="16" t="s">
        <v>82</v>
      </c>
      <c r="BK489" s="214">
        <f>ROUND(I489*H489,2)</f>
        <v>0</v>
      </c>
      <c r="BL489" s="16" t="s">
        <v>133</v>
      </c>
      <c r="BM489" s="16" t="s">
        <v>721</v>
      </c>
    </row>
    <row r="490" s="1" customFormat="1">
      <c r="B490" s="37"/>
      <c r="C490" s="38"/>
      <c r="D490" s="215" t="s">
        <v>135</v>
      </c>
      <c r="E490" s="38"/>
      <c r="F490" s="216" t="s">
        <v>722</v>
      </c>
      <c r="G490" s="38"/>
      <c r="H490" s="38"/>
      <c r="I490" s="129"/>
      <c r="J490" s="38"/>
      <c r="K490" s="38"/>
      <c r="L490" s="42"/>
      <c r="M490" s="217"/>
      <c r="N490" s="78"/>
      <c r="O490" s="78"/>
      <c r="P490" s="78"/>
      <c r="Q490" s="78"/>
      <c r="R490" s="78"/>
      <c r="S490" s="78"/>
      <c r="T490" s="79"/>
      <c r="AT490" s="16" t="s">
        <v>135</v>
      </c>
      <c r="AU490" s="16" t="s">
        <v>84</v>
      </c>
    </row>
    <row r="491" s="11" customFormat="1">
      <c r="B491" s="218"/>
      <c r="C491" s="219"/>
      <c r="D491" s="215" t="s">
        <v>137</v>
      </c>
      <c r="E491" s="220" t="s">
        <v>28</v>
      </c>
      <c r="F491" s="221" t="s">
        <v>723</v>
      </c>
      <c r="G491" s="219"/>
      <c r="H491" s="220" t="s">
        <v>28</v>
      </c>
      <c r="I491" s="222"/>
      <c r="J491" s="219"/>
      <c r="K491" s="219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137</v>
      </c>
      <c r="AU491" s="227" t="s">
        <v>84</v>
      </c>
      <c r="AV491" s="11" t="s">
        <v>82</v>
      </c>
      <c r="AW491" s="11" t="s">
        <v>35</v>
      </c>
      <c r="AX491" s="11" t="s">
        <v>74</v>
      </c>
      <c r="AY491" s="227" t="s">
        <v>126</v>
      </c>
    </row>
    <row r="492" s="12" customFormat="1">
      <c r="B492" s="228"/>
      <c r="C492" s="229"/>
      <c r="D492" s="215" t="s">
        <v>137</v>
      </c>
      <c r="E492" s="230" t="s">
        <v>28</v>
      </c>
      <c r="F492" s="231" t="s">
        <v>724</v>
      </c>
      <c r="G492" s="229"/>
      <c r="H492" s="232">
        <v>29.190000000000001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137</v>
      </c>
      <c r="AU492" s="238" t="s">
        <v>84</v>
      </c>
      <c r="AV492" s="12" t="s">
        <v>84</v>
      </c>
      <c r="AW492" s="12" t="s">
        <v>35</v>
      </c>
      <c r="AX492" s="12" t="s">
        <v>74</v>
      </c>
      <c r="AY492" s="238" t="s">
        <v>126</v>
      </c>
    </row>
    <row r="493" s="11" customFormat="1">
      <c r="B493" s="218"/>
      <c r="C493" s="219"/>
      <c r="D493" s="215" t="s">
        <v>137</v>
      </c>
      <c r="E493" s="220" t="s">
        <v>28</v>
      </c>
      <c r="F493" s="221" t="s">
        <v>725</v>
      </c>
      <c r="G493" s="219"/>
      <c r="H493" s="220" t="s">
        <v>28</v>
      </c>
      <c r="I493" s="222"/>
      <c r="J493" s="219"/>
      <c r="K493" s="219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137</v>
      </c>
      <c r="AU493" s="227" t="s">
        <v>84</v>
      </c>
      <c r="AV493" s="11" t="s">
        <v>82</v>
      </c>
      <c r="AW493" s="11" t="s">
        <v>35</v>
      </c>
      <c r="AX493" s="11" t="s">
        <v>74</v>
      </c>
      <c r="AY493" s="227" t="s">
        <v>126</v>
      </c>
    </row>
    <row r="494" s="12" customFormat="1">
      <c r="B494" s="228"/>
      <c r="C494" s="229"/>
      <c r="D494" s="215" t="s">
        <v>137</v>
      </c>
      <c r="E494" s="230" t="s">
        <v>28</v>
      </c>
      <c r="F494" s="231" t="s">
        <v>726</v>
      </c>
      <c r="G494" s="229"/>
      <c r="H494" s="232">
        <v>90.525000000000006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137</v>
      </c>
      <c r="AU494" s="238" t="s">
        <v>84</v>
      </c>
      <c r="AV494" s="12" t="s">
        <v>84</v>
      </c>
      <c r="AW494" s="12" t="s">
        <v>35</v>
      </c>
      <c r="AX494" s="12" t="s">
        <v>74</v>
      </c>
      <c r="AY494" s="238" t="s">
        <v>126</v>
      </c>
    </row>
    <row r="495" s="13" customFormat="1">
      <c r="B495" s="239"/>
      <c r="C495" s="240"/>
      <c r="D495" s="215" t="s">
        <v>137</v>
      </c>
      <c r="E495" s="241" t="s">
        <v>28</v>
      </c>
      <c r="F495" s="242" t="s">
        <v>143</v>
      </c>
      <c r="G495" s="240"/>
      <c r="H495" s="243">
        <v>119.715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AT495" s="249" t="s">
        <v>137</v>
      </c>
      <c r="AU495" s="249" t="s">
        <v>84</v>
      </c>
      <c r="AV495" s="13" t="s">
        <v>133</v>
      </c>
      <c r="AW495" s="13" t="s">
        <v>35</v>
      </c>
      <c r="AX495" s="13" t="s">
        <v>82</v>
      </c>
      <c r="AY495" s="249" t="s">
        <v>126</v>
      </c>
    </row>
    <row r="496" s="1" customFormat="1" ht="16.5" customHeight="1">
      <c r="B496" s="37"/>
      <c r="C496" s="203" t="s">
        <v>727</v>
      </c>
      <c r="D496" s="203" t="s">
        <v>128</v>
      </c>
      <c r="E496" s="204" t="s">
        <v>728</v>
      </c>
      <c r="F496" s="205" t="s">
        <v>729</v>
      </c>
      <c r="G496" s="206" t="s">
        <v>240</v>
      </c>
      <c r="H496" s="207">
        <v>1676.01</v>
      </c>
      <c r="I496" s="208"/>
      <c r="J496" s="209">
        <f>ROUND(I496*H496,2)</f>
        <v>0</v>
      </c>
      <c r="K496" s="205" t="s">
        <v>132</v>
      </c>
      <c r="L496" s="42"/>
      <c r="M496" s="210" t="s">
        <v>28</v>
      </c>
      <c r="N496" s="211" t="s">
        <v>45</v>
      </c>
      <c r="O496" s="78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AR496" s="16" t="s">
        <v>133</v>
      </c>
      <c r="AT496" s="16" t="s">
        <v>128</v>
      </c>
      <c r="AU496" s="16" t="s">
        <v>84</v>
      </c>
      <c r="AY496" s="16" t="s">
        <v>126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6" t="s">
        <v>82</v>
      </c>
      <c r="BK496" s="214">
        <f>ROUND(I496*H496,2)</f>
        <v>0</v>
      </c>
      <c r="BL496" s="16" t="s">
        <v>133</v>
      </c>
      <c r="BM496" s="16" t="s">
        <v>730</v>
      </c>
    </row>
    <row r="497" s="1" customFormat="1">
      <c r="B497" s="37"/>
      <c r="C497" s="38"/>
      <c r="D497" s="215" t="s">
        <v>135</v>
      </c>
      <c r="E497" s="38"/>
      <c r="F497" s="216" t="s">
        <v>715</v>
      </c>
      <c r="G497" s="38"/>
      <c r="H497" s="38"/>
      <c r="I497" s="129"/>
      <c r="J497" s="38"/>
      <c r="K497" s="38"/>
      <c r="L497" s="42"/>
      <c r="M497" s="217"/>
      <c r="N497" s="78"/>
      <c r="O497" s="78"/>
      <c r="P497" s="78"/>
      <c r="Q497" s="78"/>
      <c r="R497" s="78"/>
      <c r="S497" s="78"/>
      <c r="T497" s="79"/>
      <c r="AT497" s="16" t="s">
        <v>135</v>
      </c>
      <c r="AU497" s="16" t="s">
        <v>84</v>
      </c>
    </row>
    <row r="498" s="11" customFormat="1">
      <c r="B498" s="218"/>
      <c r="C498" s="219"/>
      <c r="D498" s="215" t="s">
        <v>137</v>
      </c>
      <c r="E498" s="220" t="s">
        <v>28</v>
      </c>
      <c r="F498" s="221" t="s">
        <v>716</v>
      </c>
      <c r="G498" s="219"/>
      <c r="H498" s="220" t="s">
        <v>28</v>
      </c>
      <c r="I498" s="222"/>
      <c r="J498" s="219"/>
      <c r="K498" s="219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137</v>
      </c>
      <c r="AU498" s="227" t="s">
        <v>84</v>
      </c>
      <c r="AV498" s="11" t="s">
        <v>82</v>
      </c>
      <c r="AW498" s="11" t="s">
        <v>35</v>
      </c>
      <c r="AX498" s="11" t="s">
        <v>74</v>
      </c>
      <c r="AY498" s="227" t="s">
        <v>126</v>
      </c>
    </row>
    <row r="499" s="12" customFormat="1">
      <c r="B499" s="228"/>
      <c r="C499" s="229"/>
      <c r="D499" s="215" t="s">
        <v>137</v>
      </c>
      <c r="E499" s="230" t="s">
        <v>28</v>
      </c>
      <c r="F499" s="231" t="s">
        <v>731</v>
      </c>
      <c r="G499" s="229"/>
      <c r="H499" s="232">
        <v>1676.01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137</v>
      </c>
      <c r="AU499" s="238" t="s">
        <v>84</v>
      </c>
      <c r="AV499" s="12" t="s">
        <v>84</v>
      </c>
      <c r="AW499" s="12" t="s">
        <v>35</v>
      </c>
      <c r="AX499" s="12" t="s">
        <v>82</v>
      </c>
      <c r="AY499" s="238" t="s">
        <v>126</v>
      </c>
    </row>
    <row r="500" s="1" customFormat="1" ht="16.5" customHeight="1">
      <c r="B500" s="37"/>
      <c r="C500" s="203" t="s">
        <v>732</v>
      </c>
      <c r="D500" s="203" t="s">
        <v>128</v>
      </c>
      <c r="E500" s="204" t="s">
        <v>733</v>
      </c>
      <c r="F500" s="205" t="s">
        <v>734</v>
      </c>
      <c r="G500" s="206" t="s">
        <v>240</v>
      </c>
      <c r="H500" s="207">
        <v>1.595</v>
      </c>
      <c r="I500" s="208"/>
      <c r="J500" s="209">
        <f>ROUND(I500*H500,2)</f>
        <v>0</v>
      </c>
      <c r="K500" s="205" t="s">
        <v>132</v>
      </c>
      <c r="L500" s="42"/>
      <c r="M500" s="210" t="s">
        <v>28</v>
      </c>
      <c r="N500" s="211" t="s">
        <v>45</v>
      </c>
      <c r="O500" s="78"/>
      <c r="P500" s="212">
        <f>O500*H500</f>
        <v>0</v>
      </c>
      <c r="Q500" s="212">
        <v>0</v>
      </c>
      <c r="R500" s="212">
        <f>Q500*H500</f>
        <v>0</v>
      </c>
      <c r="S500" s="212">
        <v>0</v>
      </c>
      <c r="T500" s="213">
        <f>S500*H500</f>
        <v>0</v>
      </c>
      <c r="AR500" s="16" t="s">
        <v>133</v>
      </c>
      <c r="AT500" s="16" t="s">
        <v>128</v>
      </c>
      <c r="AU500" s="16" t="s">
        <v>84</v>
      </c>
      <c r="AY500" s="16" t="s">
        <v>126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6" t="s">
        <v>82</v>
      </c>
      <c r="BK500" s="214">
        <f>ROUND(I500*H500,2)</f>
        <v>0</v>
      </c>
      <c r="BL500" s="16" t="s">
        <v>133</v>
      </c>
      <c r="BM500" s="16" t="s">
        <v>735</v>
      </c>
    </row>
    <row r="501" s="1" customFormat="1">
      <c r="B501" s="37"/>
      <c r="C501" s="38"/>
      <c r="D501" s="215" t="s">
        <v>135</v>
      </c>
      <c r="E501" s="38"/>
      <c r="F501" s="216" t="s">
        <v>736</v>
      </c>
      <c r="G501" s="38"/>
      <c r="H501" s="38"/>
      <c r="I501" s="129"/>
      <c r="J501" s="38"/>
      <c r="K501" s="38"/>
      <c r="L501" s="42"/>
      <c r="M501" s="217"/>
      <c r="N501" s="78"/>
      <c r="O501" s="78"/>
      <c r="P501" s="78"/>
      <c r="Q501" s="78"/>
      <c r="R501" s="78"/>
      <c r="S501" s="78"/>
      <c r="T501" s="79"/>
      <c r="AT501" s="16" t="s">
        <v>135</v>
      </c>
      <c r="AU501" s="16" t="s">
        <v>84</v>
      </c>
    </row>
    <row r="502" s="11" customFormat="1">
      <c r="B502" s="218"/>
      <c r="C502" s="219"/>
      <c r="D502" s="215" t="s">
        <v>137</v>
      </c>
      <c r="E502" s="220" t="s">
        <v>28</v>
      </c>
      <c r="F502" s="221" t="s">
        <v>737</v>
      </c>
      <c r="G502" s="219"/>
      <c r="H502" s="220" t="s">
        <v>28</v>
      </c>
      <c r="I502" s="222"/>
      <c r="J502" s="219"/>
      <c r="K502" s="219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137</v>
      </c>
      <c r="AU502" s="227" t="s">
        <v>84</v>
      </c>
      <c r="AV502" s="11" t="s">
        <v>82</v>
      </c>
      <c r="AW502" s="11" t="s">
        <v>35</v>
      </c>
      <c r="AX502" s="11" t="s">
        <v>74</v>
      </c>
      <c r="AY502" s="227" t="s">
        <v>126</v>
      </c>
    </row>
    <row r="503" s="12" customFormat="1">
      <c r="B503" s="228"/>
      <c r="C503" s="229"/>
      <c r="D503" s="215" t="s">
        <v>137</v>
      </c>
      <c r="E503" s="230" t="s">
        <v>28</v>
      </c>
      <c r="F503" s="231" t="s">
        <v>738</v>
      </c>
      <c r="G503" s="229"/>
      <c r="H503" s="232">
        <v>1.095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137</v>
      </c>
      <c r="AU503" s="238" t="s">
        <v>84</v>
      </c>
      <c r="AV503" s="12" t="s">
        <v>84</v>
      </c>
      <c r="AW503" s="12" t="s">
        <v>35</v>
      </c>
      <c r="AX503" s="12" t="s">
        <v>74</v>
      </c>
      <c r="AY503" s="238" t="s">
        <v>126</v>
      </c>
    </row>
    <row r="504" s="11" customFormat="1">
      <c r="B504" s="218"/>
      <c r="C504" s="219"/>
      <c r="D504" s="215" t="s">
        <v>137</v>
      </c>
      <c r="E504" s="220" t="s">
        <v>28</v>
      </c>
      <c r="F504" s="221" t="s">
        <v>739</v>
      </c>
      <c r="G504" s="219"/>
      <c r="H504" s="220" t="s">
        <v>28</v>
      </c>
      <c r="I504" s="222"/>
      <c r="J504" s="219"/>
      <c r="K504" s="219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137</v>
      </c>
      <c r="AU504" s="227" t="s">
        <v>84</v>
      </c>
      <c r="AV504" s="11" t="s">
        <v>82</v>
      </c>
      <c r="AW504" s="11" t="s">
        <v>35</v>
      </c>
      <c r="AX504" s="11" t="s">
        <v>74</v>
      </c>
      <c r="AY504" s="227" t="s">
        <v>126</v>
      </c>
    </row>
    <row r="505" s="12" customFormat="1">
      <c r="B505" s="228"/>
      <c r="C505" s="229"/>
      <c r="D505" s="215" t="s">
        <v>137</v>
      </c>
      <c r="E505" s="230" t="s">
        <v>28</v>
      </c>
      <c r="F505" s="231" t="s">
        <v>740</v>
      </c>
      <c r="G505" s="229"/>
      <c r="H505" s="232">
        <v>0.5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AT505" s="238" t="s">
        <v>137</v>
      </c>
      <c r="AU505" s="238" t="s">
        <v>84</v>
      </c>
      <c r="AV505" s="12" t="s">
        <v>84</v>
      </c>
      <c r="AW505" s="12" t="s">
        <v>35</v>
      </c>
      <c r="AX505" s="12" t="s">
        <v>74</v>
      </c>
      <c r="AY505" s="238" t="s">
        <v>126</v>
      </c>
    </row>
    <row r="506" s="13" customFormat="1">
      <c r="B506" s="239"/>
      <c r="C506" s="240"/>
      <c r="D506" s="215" t="s">
        <v>137</v>
      </c>
      <c r="E506" s="241" t="s">
        <v>28</v>
      </c>
      <c r="F506" s="242" t="s">
        <v>143</v>
      </c>
      <c r="G506" s="240"/>
      <c r="H506" s="243">
        <v>1.595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AT506" s="249" t="s">
        <v>137</v>
      </c>
      <c r="AU506" s="249" t="s">
        <v>84</v>
      </c>
      <c r="AV506" s="13" t="s">
        <v>133</v>
      </c>
      <c r="AW506" s="13" t="s">
        <v>35</v>
      </c>
      <c r="AX506" s="13" t="s">
        <v>82</v>
      </c>
      <c r="AY506" s="249" t="s">
        <v>126</v>
      </c>
    </row>
    <row r="507" s="1" customFormat="1" ht="16.5" customHeight="1">
      <c r="B507" s="37"/>
      <c r="C507" s="203" t="s">
        <v>584</v>
      </c>
      <c r="D507" s="203" t="s">
        <v>128</v>
      </c>
      <c r="E507" s="204" t="s">
        <v>741</v>
      </c>
      <c r="F507" s="205" t="s">
        <v>742</v>
      </c>
      <c r="G507" s="206" t="s">
        <v>240</v>
      </c>
      <c r="H507" s="207">
        <v>22.329999999999998</v>
      </c>
      <c r="I507" s="208"/>
      <c r="J507" s="209">
        <f>ROUND(I507*H507,2)</f>
        <v>0</v>
      </c>
      <c r="K507" s="205" t="s">
        <v>132</v>
      </c>
      <c r="L507" s="42"/>
      <c r="M507" s="210" t="s">
        <v>28</v>
      </c>
      <c r="N507" s="211" t="s">
        <v>45</v>
      </c>
      <c r="O507" s="78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AR507" s="16" t="s">
        <v>133</v>
      </c>
      <c r="AT507" s="16" t="s">
        <v>128</v>
      </c>
      <c r="AU507" s="16" t="s">
        <v>84</v>
      </c>
      <c r="AY507" s="16" t="s">
        <v>126</v>
      </c>
      <c r="BE507" s="214">
        <f>IF(N507="základní",J507,0)</f>
        <v>0</v>
      </c>
      <c r="BF507" s="214">
        <f>IF(N507="snížená",J507,0)</f>
        <v>0</v>
      </c>
      <c r="BG507" s="214">
        <f>IF(N507="zákl. přenesená",J507,0)</f>
        <v>0</v>
      </c>
      <c r="BH507" s="214">
        <f>IF(N507="sníž. přenesená",J507,0)</f>
        <v>0</v>
      </c>
      <c r="BI507" s="214">
        <f>IF(N507="nulová",J507,0)</f>
        <v>0</v>
      </c>
      <c r="BJ507" s="16" t="s">
        <v>82</v>
      </c>
      <c r="BK507" s="214">
        <f>ROUND(I507*H507,2)</f>
        <v>0</v>
      </c>
      <c r="BL507" s="16" t="s">
        <v>133</v>
      </c>
      <c r="BM507" s="16" t="s">
        <v>743</v>
      </c>
    </row>
    <row r="508" s="1" customFormat="1">
      <c r="B508" s="37"/>
      <c r="C508" s="38"/>
      <c r="D508" s="215" t="s">
        <v>135</v>
      </c>
      <c r="E508" s="38"/>
      <c r="F508" s="216" t="s">
        <v>744</v>
      </c>
      <c r="G508" s="38"/>
      <c r="H508" s="38"/>
      <c r="I508" s="129"/>
      <c r="J508" s="38"/>
      <c r="K508" s="38"/>
      <c r="L508" s="42"/>
      <c r="M508" s="217"/>
      <c r="N508" s="78"/>
      <c r="O508" s="78"/>
      <c r="P508" s="78"/>
      <c r="Q508" s="78"/>
      <c r="R508" s="78"/>
      <c r="S508" s="78"/>
      <c r="T508" s="79"/>
      <c r="AT508" s="16" t="s">
        <v>135</v>
      </c>
      <c r="AU508" s="16" t="s">
        <v>84</v>
      </c>
    </row>
    <row r="509" s="11" customFormat="1">
      <c r="B509" s="218"/>
      <c r="C509" s="219"/>
      <c r="D509" s="215" t="s">
        <v>137</v>
      </c>
      <c r="E509" s="220" t="s">
        <v>28</v>
      </c>
      <c r="F509" s="221" t="s">
        <v>716</v>
      </c>
      <c r="G509" s="219"/>
      <c r="H509" s="220" t="s">
        <v>28</v>
      </c>
      <c r="I509" s="222"/>
      <c r="J509" s="219"/>
      <c r="K509" s="219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137</v>
      </c>
      <c r="AU509" s="227" t="s">
        <v>84</v>
      </c>
      <c r="AV509" s="11" t="s">
        <v>82</v>
      </c>
      <c r="AW509" s="11" t="s">
        <v>35</v>
      </c>
      <c r="AX509" s="11" t="s">
        <v>74</v>
      </c>
      <c r="AY509" s="227" t="s">
        <v>126</v>
      </c>
    </row>
    <row r="510" s="12" customFormat="1">
      <c r="B510" s="228"/>
      <c r="C510" s="229"/>
      <c r="D510" s="215" t="s">
        <v>137</v>
      </c>
      <c r="E510" s="230" t="s">
        <v>28</v>
      </c>
      <c r="F510" s="231" t="s">
        <v>745</v>
      </c>
      <c r="G510" s="229"/>
      <c r="H510" s="232">
        <v>22.329999999999998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137</v>
      </c>
      <c r="AU510" s="238" t="s">
        <v>84</v>
      </c>
      <c r="AV510" s="12" t="s">
        <v>84</v>
      </c>
      <c r="AW510" s="12" t="s">
        <v>35</v>
      </c>
      <c r="AX510" s="12" t="s">
        <v>82</v>
      </c>
      <c r="AY510" s="238" t="s">
        <v>126</v>
      </c>
    </row>
    <row r="511" s="1" customFormat="1" ht="16.5" customHeight="1">
      <c r="B511" s="37"/>
      <c r="C511" s="203" t="s">
        <v>746</v>
      </c>
      <c r="D511" s="203" t="s">
        <v>128</v>
      </c>
      <c r="E511" s="204" t="s">
        <v>747</v>
      </c>
      <c r="F511" s="205" t="s">
        <v>748</v>
      </c>
      <c r="G511" s="206" t="s">
        <v>240</v>
      </c>
      <c r="H511" s="207">
        <v>90.525000000000006</v>
      </c>
      <c r="I511" s="208"/>
      <c r="J511" s="209">
        <f>ROUND(I511*H511,2)</f>
        <v>0</v>
      </c>
      <c r="K511" s="205" t="s">
        <v>132</v>
      </c>
      <c r="L511" s="42"/>
      <c r="M511" s="210" t="s">
        <v>28</v>
      </c>
      <c r="N511" s="211" t="s">
        <v>45</v>
      </c>
      <c r="O511" s="78"/>
      <c r="P511" s="212">
        <f>O511*H511</f>
        <v>0</v>
      </c>
      <c r="Q511" s="212">
        <v>0</v>
      </c>
      <c r="R511" s="212">
        <f>Q511*H511</f>
        <v>0</v>
      </c>
      <c r="S511" s="212">
        <v>0</v>
      </c>
      <c r="T511" s="213">
        <f>S511*H511</f>
        <v>0</v>
      </c>
      <c r="AR511" s="16" t="s">
        <v>133</v>
      </c>
      <c r="AT511" s="16" t="s">
        <v>128</v>
      </c>
      <c r="AU511" s="16" t="s">
        <v>84</v>
      </c>
      <c r="AY511" s="16" t="s">
        <v>126</v>
      </c>
      <c r="BE511" s="214">
        <f>IF(N511="základní",J511,0)</f>
        <v>0</v>
      </c>
      <c r="BF511" s="214">
        <f>IF(N511="snížená",J511,0)</f>
        <v>0</v>
      </c>
      <c r="BG511" s="214">
        <f>IF(N511="zákl. přenesená",J511,0)</f>
        <v>0</v>
      </c>
      <c r="BH511" s="214">
        <f>IF(N511="sníž. přenesená",J511,0)</f>
        <v>0</v>
      </c>
      <c r="BI511" s="214">
        <f>IF(N511="nulová",J511,0)</f>
        <v>0</v>
      </c>
      <c r="BJ511" s="16" t="s">
        <v>82</v>
      </c>
      <c r="BK511" s="214">
        <f>ROUND(I511*H511,2)</f>
        <v>0</v>
      </c>
      <c r="BL511" s="16" t="s">
        <v>133</v>
      </c>
      <c r="BM511" s="16" t="s">
        <v>749</v>
      </c>
    </row>
    <row r="512" s="1" customFormat="1">
      <c r="B512" s="37"/>
      <c r="C512" s="38"/>
      <c r="D512" s="215" t="s">
        <v>135</v>
      </c>
      <c r="E512" s="38"/>
      <c r="F512" s="216" t="s">
        <v>750</v>
      </c>
      <c r="G512" s="38"/>
      <c r="H512" s="38"/>
      <c r="I512" s="129"/>
      <c r="J512" s="38"/>
      <c r="K512" s="38"/>
      <c r="L512" s="42"/>
      <c r="M512" s="217"/>
      <c r="N512" s="78"/>
      <c r="O512" s="78"/>
      <c r="P512" s="78"/>
      <c r="Q512" s="78"/>
      <c r="R512" s="78"/>
      <c r="S512" s="78"/>
      <c r="T512" s="79"/>
      <c r="AT512" s="16" t="s">
        <v>135</v>
      </c>
      <c r="AU512" s="16" t="s">
        <v>84</v>
      </c>
    </row>
    <row r="513" s="11" customFormat="1">
      <c r="B513" s="218"/>
      <c r="C513" s="219"/>
      <c r="D513" s="215" t="s">
        <v>137</v>
      </c>
      <c r="E513" s="220" t="s">
        <v>28</v>
      </c>
      <c r="F513" s="221" t="s">
        <v>725</v>
      </c>
      <c r="G513" s="219"/>
      <c r="H513" s="220" t="s">
        <v>28</v>
      </c>
      <c r="I513" s="222"/>
      <c r="J513" s="219"/>
      <c r="K513" s="219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137</v>
      </c>
      <c r="AU513" s="227" t="s">
        <v>84</v>
      </c>
      <c r="AV513" s="11" t="s">
        <v>82</v>
      </c>
      <c r="AW513" s="11" t="s">
        <v>35</v>
      </c>
      <c r="AX513" s="11" t="s">
        <v>74</v>
      </c>
      <c r="AY513" s="227" t="s">
        <v>126</v>
      </c>
    </row>
    <row r="514" s="12" customFormat="1">
      <c r="B514" s="228"/>
      <c r="C514" s="229"/>
      <c r="D514" s="215" t="s">
        <v>137</v>
      </c>
      <c r="E514" s="230" t="s">
        <v>28</v>
      </c>
      <c r="F514" s="231" t="s">
        <v>726</v>
      </c>
      <c r="G514" s="229"/>
      <c r="H514" s="232">
        <v>90.525000000000006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137</v>
      </c>
      <c r="AU514" s="238" t="s">
        <v>84</v>
      </c>
      <c r="AV514" s="12" t="s">
        <v>84</v>
      </c>
      <c r="AW514" s="12" t="s">
        <v>35</v>
      </c>
      <c r="AX514" s="12" t="s">
        <v>82</v>
      </c>
      <c r="AY514" s="238" t="s">
        <v>126</v>
      </c>
    </row>
    <row r="515" s="1" customFormat="1" ht="16.5" customHeight="1">
      <c r="B515" s="37"/>
      <c r="C515" s="203" t="s">
        <v>751</v>
      </c>
      <c r="D515" s="203" t="s">
        <v>128</v>
      </c>
      <c r="E515" s="204" t="s">
        <v>752</v>
      </c>
      <c r="F515" s="205" t="s">
        <v>753</v>
      </c>
      <c r="G515" s="206" t="s">
        <v>240</v>
      </c>
      <c r="H515" s="207">
        <v>215.41999999999999</v>
      </c>
      <c r="I515" s="208"/>
      <c r="J515" s="209">
        <f>ROUND(I515*H515,2)</f>
        <v>0</v>
      </c>
      <c r="K515" s="205" t="s">
        <v>132</v>
      </c>
      <c r="L515" s="42"/>
      <c r="M515" s="210" t="s">
        <v>28</v>
      </c>
      <c r="N515" s="211" t="s">
        <v>45</v>
      </c>
      <c r="O515" s="78"/>
      <c r="P515" s="212">
        <f>O515*H515</f>
        <v>0</v>
      </c>
      <c r="Q515" s="212">
        <v>0</v>
      </c>
      <c r="R515" s="212">
        <f>Q515*H515</f>
        <v>0</v>
      </c>
      <c r="S515" s="212">
        <v>0</v>
      </c>
      <c r="T515" s="213">
        <f>S515*H515</f>
        <v>0</v>
      </c>
      <c r="AR515" s="16" t="s">
        <v>133</v>
      </c>
      <c r="AT515" s="16" t="s">
        <v>128</v>
      </c>
      <c r="AU515" s="16" t="s">
        <v>84</v>
      </c>
      <c r="AY515" s="16" t="s">
        <v>126</v>
      </c>
      <c r="BE515" s="214">
        <f>IF(N515="základní",J515,0)</f>
        <v>0</v>
      </c>
      <c r="BF515" s="214">
        <f>IF(N515="snížená",J515,0)</f>
        <v>0</v>
      </c>
      <c r="BG515" s="214">
        <f>IF(N515="zákl. přenesená",J515,0)</f>
        <v>0</v>
      </c>
      <c r="BH515" s="214">
        <f>IF(N515="sníž. přenesená",J515,0)</f>
        <v>0</v>
      </c>
      <c r="BI515" s="214">
        <f>IF(N515="nulová",J515,0)</f>
        <v>0</v>
      </c>
      <c r="BJ515" s="16" t="s">
        <v>82</v>
      </c>
      <c r="BK515" s="214">
        <f>ROUND(I515*H515,2)</f>
        <v>0</v>
      </c>
      <c r="BL515" s="16" t="s">
        <v>133</v>
      </c>
      <c r="BM515" s="16" t="s">
        <v>754</v>
      </c>
    </row>
    <row r="516" s="1" customFormat="1">
      <c r="B516" s="37"/>
      <c r="C516" s="38"/>
      <c r="D516" s="215" t="s">
        <v>135</v>
      </c>
      <c r="E516" s="38"/>
      <c r="F516" s="216" t="s">
        <v>755</v>
      </c>
      <c r="G516" s="38"/>
      <c r="H516" s="38"/>
      <c r="I516" s="129"/>
      <c r="J516" s="38"/>
      <c r="K516" s="38"/>
      <c r="L516" s="42"/>
      <c r="M516" s="217"/>
      <c r="N516" s="78"/>
      <c r="O516" s="78"/>
      <c r="P516" s="78"/>
      <c r="Q516" s="78"/>
      <c r="R516" s="78"/>
      <c r="S516" s="78"/>
      <c r="T516" s="79"/>
      <c r="AT516" s="16" t="s">
        <v>135</v>
      </c>
      <c r="AU516" s="16" t="s">
        <v>84</v>
      </c>
    </row>
    <row r="517" s="11" customFormat="1">
      <c r="B517" s="218"/>
      <c r="C517" s="219"/>
      <c r="D517" s="215" t="s">
        <v>137</v>
      </c>
      <c r="E517" s="220" t="s">
        <v>28</v>
      </c>
      <c r="F517" s="221" t="s">
        <v>709</v>
      </c>
      <c r="G517" s="219"/>
      <c r="H517" s="220" t="s">
        <v>28</v>
      </c>
      <c r="I517" s="222"/>
      <c r="J517" s="219"/>
      <c r="K517" s="219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137</v>
      </c>
      <c r="AU517" s="227" t="s">
        <v>84</v>
      </c>
      <c r="AV517" s="11" t="s">
        <v>82</v>
      </c>
      <c r="AW517" s="11" t="s">
        <v>35</v>
      </c>
      <c r="AX517" s="11" t="s">
        <v>74</v>
      </c>
      <c r="AY517" s="227" t="s">
        <v>126</v>
      </c>
    </row>
    <row r="518" s="12" customFormat="1">
      <c r="B518" s="228"/>
      <c r="C518" s="229"/>
      <c r="D518" s="215" t="s">
        <v>137</v>
      </c>
      <c r="E518" s="230" t="s">
        <v>28</v>
      </c>
      <c r="F518" s="231" t="s">
        <v>710</v>
      </c>
      <c r="G518" s="229"/>
      <c r="H518" s="232">
        <v>215.41999999999999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137</v>
      </c>
      <c r="AU518" s="238" t="s">
        <v>84</v>
      </c>
      <c r="AV518" s="12" t="s">
        <v>84</v>
      </c>
      <c r="AW518" s="12" t="s">
        <v>35</v>
      </c>
      <c r="AX518" s="12" t="s">
        <v>82</v>
      </c>
      <c r="AY518" s="238" t="s">
        <v>126</v>
      </c>
    </row>
    <row r="519" s="1" customFormat="1" ht="16.5" customHeight="1">
      <c r="B519" s="37"/>
      <c r="C519" s="203" t="s">
        <v>756</v>
      </c>
      <c r="D519" s="203" t="s">
        <v>128</v>
      </c>
      <c r="E519" s="204" t="s">
        <v>757</v>
      </c>
      <c r="F519" s="205" t="s">
        <v>758</v>
      </c>
      <c r="G519" s="206" t="s">
        <v>240</v>
      </c>
      <c r="H519" s="207">
        <v>29.190000000000001</v>
      </c>
      <c r="I519" s="208"/>
      <c r="J519" s="209">
        <f>ROUND(I519*H519,2)</f>
        <v>0</v>
      </c>
      <c r="K519" s="205" t="s">
        <v>132</v>
      </c>
      <c r="L519" s="42"/>
      <c r="M519" s="210" t="s">
        <v>28</v>
      </c>
      <c r="N519" s="211" t="s">
        <v>45</v>
      </c>
      <c r="O519" s="78"/>
      <c r="P519" s="212">
        <f>O519*H519</f>
        <v>0</v>
      </c>
      <c r="Q519" s="212">
        <v>0</v>
      </c>
      <c r="R519" s="212">
        <f>Q519*H519</f>
        <v>0</v>
      </c>
      <c r="S519" s="212">
        <v>0</v>
      </c>
      <c r="T519" s="213">
        <f>S519*H519</f>
        <v>0</v>
      </c>
      <c r="AR519" s="16" t="s">
        <v>133</v>
      </c>
      <c r="AT519" s="16" t="s">
        <v>128</v>
      </c>
      <c r="AU519" s="16" t="s">
        <v>84</v>
      </c>
      <c r="AY519" s="16" t="s">
        <v>126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16" t="s">
        <v>82</v>
      </c>
      <c r="BK519" s="214">
        <f>ROUND(I519*H519,2)</f>
        <v>0</v>
      </c>
      <c r="BL519" s="16" t="s">
        <v>133</v>
      </c>
      <c r="BM519" s="16" t="s">
        <v>759</v>
      </c>
    </row>
    <row r="520" s="1" customFormat="1">
      <c r="B520" s="37"/>
      <c r="C520" s="38"/>
      <c r="D520" s="215" t="s">
        <v>135</v>
      </c>
      <c r="E520" s="38"/>
      <c r="F520" s="216" t="s">
        <v>242</v>
      </c>
      <c r="G520" s="38"/>
      <c r="H520" s="38"/>
      <c r="I520" s="129"/>
      <c r="J520" s="38"/>
      <c r="K520" s="38"/>
      <c r="L520" s="42"/>
      <c r="M520" s="217"/>
      <c r="N520" s="78"/>
      <c r="O520" s="78"/>
      <c r="P520" s="78"/>
      <c r="Q520" s="78"/>
      <c r="R520" s="78"/>
      <c r="S520" s="78"/>
      <c r="T520" s="79"/>
      <c r="AT520" s="16" t="s">
        <v>135</v>
      </c>
      <c r="AU520" s="16" t="s">
        <v>84</v>
      </c>
    </row>
    <row r="521" s="11" customFormat="1">
      <c r="B521" s="218"/>
      <c r="C521" s="219"/>
      <c r="D521" s="215" t="s">
        <v>137</v>
      </c>
      <c r="E521" s="220" t="s">
        <v>28</v>
      </c>
      <c r="F521" s="221" t="s">
        <v>723</v>
      </c>
      <c r="G521" s="219"/>
      <c r="H521" s="220" t="s">
        <v>28</v>
      </c>
      <c r="I521" s="222"/>
      <c r="J521" s="219"/>
      <c r="K521" s="219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137</v>
      </c>
      <c r="AU521" s="227" t="s">
        <v>84</v>
      </c>
      <c r="AV521" s="11" t="s">
        <v>82</v>
      </c>
      <c r="AW521" s="11" t="s">
        <v>35</v>
      </c>
      <c r="AX521" s="11" t="s">
        <v>74</v>
      </c>
      <c r="AY521" s="227" t="s">
        <v>126</v>
      </c>
    </row>
    <row r="522" s="12" customFormat="1">
      <c r="B522" s="228"/>
      <c r="C522" s="229"/>
      <c r="D522" s="215" t="s">
        <v>137</v>
      </c>
      <c r="E522" s="230" t="s">
        <v>28</v>
      </c>
      <c r="F522" s="231" t="s">
        <v>724</v>
      </c>
      <c r="G522" s="229"/>
      <c r="H522" s="232">
        <v>29.190000000000001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137</v>
      </c>
      <c r="AU522" s="238" t="s">
        <v>84</v>
      </c>
      <c r="AV522" s="12" t="s">
        <v>84</v>
      </c>
      <c r="AW522" s="12" t="s">
        <v>35</v>
      </c>
      <c r="AX522" s="12" t="s">
        <v>82</v>
      </c>
      <c r="AY522" s="238" t="s">
        <v>126</v>
      </c>
    </row>
    <row r="523" s="1" customFormat="1" ht="16.5" customHeight="1">
      <c r="B523" s="37"/>
      <c r="C523" s="203" t="s">
        <v>760</v>
      </c>
      <c r="D523" s="203" t="s">
        <v>128</v>
      </c>
      <c r="E523" s="204" t="s">
        <v>761</v>
      </c>
      <c r="F523" s="205" t="s">
        <v>762</v>
      </c>
      <c r="G523" s="206" t="s">
        <v>240</v>
      </c>
      <c r="H523" s="207">
        <v>1.595</v>
      </c>
      <c r="I523" s="208"/>
      <c r="J523" s="209">
        <f>ROUND(I523*H523,2)</f>
        <v>0</v>
      </c>
      <c r="K523" s="205" t="s">
        <v>132</v>
      </c>
      <c r="L523" s="42"/>
      <c r="M523" s="210" t="s">
        <v>28</v>
      </c>
      <c r="N523" s="211" t="s">
        <v>45</v>
      </c>
      <c r="O523" s="78"/>
      <c r="P523" s="212">
        <f>O523*H523</f>
        <v>0</v>
      </c>
      <c r="Q523" s="212">
        <v>0</v>
      </c>
      <c r="R523" s="212">
        <f>Q523*H523</f>
        <v>0</v>
      </c>
      <c r="S523" s="212">
        <v>0</v>
      </c>
      <c r="T523" s="213">
        <f>S523*H523</f>
        <v>0</v>
      </c>
      <c r="AR523" s="16" t="s">
        <v>133</v>
      </c>
      <c r="AT523" s="16" t="s">
        <v>128</v>
      </c>
      <c r="AU523" s="16" t="s">
        <v>84</v>
      </c>
      <c r="AY523" s="16" t="s">
        <v>126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6" t="s">
        <v>82</v>
      </c>
      <c r="BK523" s="214">
        <f>ROUND(I523*H523,2)</f>
        <v>0</v>
      </c>
      <c r="BL523" s="16" t="s">
        <v>133</v>
      </c>
      <c r="BM523" s="16" t="s">
        <v>763</v>
      </c>
    </row>
    <row r="524" s="1" customFormat="1">
      <c r="B524" s="37"/>
      <c r="C524" s="38"/>
      <c r="D524" s="215" t="s">
        <v>135</v>
      </c>
      <c r="E524" s="38"/>
      <c r="F524" s="216" t="s">
        <v>764</v>
      </c>
      <c r="G524" s="38"/>
      <c r="H524" s="38"/>
      <c r="I524" s="129"/>
      <c r="J524" s="38"/>
      <c r="K524" s="38"/>
      <c r="L524" s="42"/>
      <c r="M524" s="217"/>
      <c r="N524" s="78"/>
      <c r="O524" s="78"/>
      <c r="P524" s="78"/>
      <c r="Q524" s="78"/>
      <c r="R524" s="78"/>
      <c r="S524" s="78"/>
      <c r="T524" s="79"/>
      <c r="AT524" s="16" t="s">
        <v>135</v>
      </c>
      <c r="AU524" s="16" t="s">
        <v>84</v>
      </c>
    </row>
    <row r="525" s="11" customFormat="1">
      <c r="B525" s="218"/>
      <c r="C525" s="219"/>
      <c r="D525" s="215" t="s">
        <v>137</v>
      </c>
      <c r="E525" s="220" t="s">
        <v>28</v>
      </c>
      <c r="F525" s="221" t="s">
        <v>737</v>
      </c>
      <c r="G525" s="219"/>
      <c r="H525" s="220" t="s">
        <v>28</v>
      </c>
      <c r="I525" s="222"/>
      <c r="J525" s="219"/>
      <c r="K525" s="219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137</v>
      </c>
      <c r="AU525" s="227" t="s">
        <v>84</v>
      </c>
      <c r="AV525" s="11" t="s">
        <v>82</v>
      </c>
      <c r="AW525" s="11" t="s">
        <v>35</v>
      </c>
      <c r="AX525" s="11" t="s">
        <v>74</v>
      </c>
      <c r="AY525" s="227" t="s">
        <v>126</v>
      </c>
    </row>
    <row r="526" s="12" customFormat="1">
      <c r="B526" s="228"/>
      <c r="C526" s="229"/>
      <c r="D526" s="215" t="s">
        <v>137</v>
      </c>
      <c r="E526" s="230" t="s">
        <v>28</v>
      </c>
      <c r="F526" s="231" t="s">
        <v>738</v>
      </c>
      <c r="G526" s="229"/>
      <c r="H526" s="232">
        <v>1.095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137</v>
      </c>
      <c r="AU526" s="238" t="s">
        <v>84</v>
      </c>
      <c r="AV526" s="12" t="s">
        <v>84</v>
      </c>
      <c r="AW526" s="12" t="s">
        <v>35</v>
      </c>
      <c r="AX526" s="12" t="s">
        <v>74</v>
      </c>
      <c r="AY526" s="238" t="s">
        <v>126</v>
      </c>
    </row>
    <row r="527" s="11" customFormat="1">
      <c r="B527" s="218"/>
      <c r="C527" s="219"/>
      <c r="D527" s="215" t="s">
        <v>137</v>
      </c>
      <c r="E527" s="220" t="s">
        <v>28</v>
      </c>
      <c r="F527" s="221" t="s">
        <v>739</v>
      </c>
      <c r="G527" s="219"/>
      <c r="H527" s="220" t="s">
        <v>28</v>
      </c>
      <c r="I527" s="222"/>
      <c r="J527" s="219"/>
      <c r="K527" s="219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137</v>
      </c>
      <c r="AU527" s="227" t="s">
        <v>84</v>
      </c>
      <c r="AV527" s="11" t="s">
        <v>82</v>
      </c>
      <c r="AW527" s="11" t="s">
        <v>35</v>
      </c>
      <c r="AX527" s="11" t="s">
        <v>74</v>
      </c>
      <c r="AY527" s="227" t="s">
        <v>126</v>
      </c>
    </row>
    <row r="528" s="12" customFormat="1">
      <c r="B528" s="228"/>
      <c r="C528" s="229"/>
      <c r="D528" s="215" t="s">
        <v>137</v>
      </c>
      <c r="E528" s="230" t="s">
        <v>28</v>
      </c>
      <c r="F528" s="231" t="s">
        <v>740</v>
      </c>
      <c r="G528" s="229"/>
      <c r="H528" s="232">
        <v>0.5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137</v>
      </c>
      <c r="AU528" s="238" t="s">
        <v>84</v>
      </c>
      <c r="AV528" s="12" t="s">
        <v>84</v>
      </c>
      <c r="AW528" s="12" t="s">
        <v>35</v>
      </c>
      <c r="AX528" s="12" t="s">
        <v>74</v>
      </c>
      <c r="AY528" s="238" t="s">
        <v>126</v>
      </c>
    </row>
    <row r="529" s="13" customFormat="1">
      <c r="B529" s="239"/>
      <c r="C529" s="240"/>
      <c r="D529" s="215" t="s">
        <v>137</v>
      </c>
      <c r="E529" s="241" t="s">
        <v>28</v>
      </c>
      <c r="F529" s="242" t="s">
        <v>143</v>
      </c>
      <c r="G529" s="240"/>
      <c r="H529" s="243">
        <v>1.595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AT529" s="249" t="s">
        <v>137</v>
      </c>
      <c r="AU529" s="249" t="s">
        <v>84</v>
      </c>
      <c r="AV529" s="13" t="s">
        <v>133</v>
      </c>
      <c r="AW529" s="13" t="s">
        <v>35</v>
      </c>
      <c r="AX529" s="13" t="s">
        <v>82</v>
      </c>
      <c r="AY529" s="249" t="s">
        <v>126</v>
      </c>
    </row>
    <row r="530" s="10" customFormat="1" ht="22.8" customHeight="1">
      <c r="B530" s="187"/>
      <c r="C530" s="188"/>
      <c r="D530" s="189" t="s">
        <v>73</v>
      </c>
      <c r="E530" s="201" t="s">
        <v>765</v>
      </c>
      <c r="F530" s="201" t="s">
        <v>766</v>
      </c>
      <c r="G530" s="188"/>
      <c r="H530" s="188"/>
      <c r="I530" s="191"/>
      <c r="J530" s="202">
        <f>BK530</f>
        <v>0</v>
      </c>
      <c r="K530" s="188"/>
      <c r="L530" s="193"/>
      <c r="M530" s="194"/>
      <c r="N530" s="195"/>
      <c r="O530" s="195"/>
      <c r="P530" s="196">
        <f>SUM(P531:P532)</f>
        <v>0</v>
      </c>
      <c r="Q530" s="195"/>
      <c r="R530" s="196">
        <f>SUM(R531:R532)</f>
        <v>0</v>
      </c>
      <c r="S530" s="195"/>
      <c r="T530" s="197">
        <f>SUM(T531:T532)</f>
        <v>0</v>
      </c>
      <c r="AR530" s="198" t="s">
        <v>82</v>
      </c>
      <c r="AT530" s="199" t="s">
        <v>73</v>
      </c>
      <c r="AU530" s="199" t="s">
        <v>82</v>
      </c>
      <c r="AY530" s="198" t="s">
        <v>126</v>
      </c>
      <c r="BK530" s="200">
        <f>SUM(BK531:BK532)</f>
        <v>0</v>
      </c>
    </row>
    <row r="531" s="1" customFormat="1" ht="16.5" customHeight="1">
      <c r="B531" s="37"/>
      <c r="C531" s="203" t="s">
        <v>651</v>
      </c>
      <c r="D531" s="203" t="s">
        <v>128</v>
      </c>
      <c r="E531" s="204" t="s">
        <v>767</v>
      </c>
      <c r="F531" s="205" t="s">
        <v>768</v>
      </c>
      <c r="G531" s="206" t="s">
        <v>240</v>
      </c>
      <c r="H531" s="207">
        <v>386.19</v>
      </c>
      <c r="I531" s="208"/>
      <c r="J531" s="209">
        <f>ROUND(I531*H531,2)</f>
        <v>0</v>
      </c>
      <c r="K531" s="205" t="s">
        <v>132</v>
      </c>
      <c r="L531" s="42"/>
      <c r="M531" s="210" t="s">
        <v>28</v>
      </c>
      <c r="N531" s="211" t="s">
        <v>45</v>
      </c>
      <c r="O531" s="78"/>
      <c r="P531" s="212">
        <f>O531*H531</f>
        <v>0</v>
      </c>
      <c r="Q531" s="212">
        <v>0</v>
      </c>
      <c r="R531" s="212">
        <f>Q531*H531</f>
        <v>0</v>
      </c>
      <c r="S531" s="212">
        <v>0</v>
      </c>
      <c r="T531" s="213">
        <f>S531*H531</f>
        <v>0</v>
      </c>
      <c r="AR531" s="16" t="s">
        <v>133</v>
      </c>
      <c r="AT531" s="16" t="s">
        <v>128</v>
      </c>
      <c r="AU531" s="16" t="s">
        <v>84</v>
      </c>
      <c r="AY531" s="16" t="s">
        <v>126</v>
      </c>
      <c r="BE531" s="214">
        <f>IF(N531="základní",J531,0)</f>
        <v>0</v>
      </c>
      <c r="BF531" s="214">
        <f>IF(N531="snížená",J531,0)</f>
        <v>0</v>
      </c>
      <c r="BG531" s="214">
        <f>IF(N531="zákl. přenesená",J531,0)</f>
        <v>0</v>
      </c>
      <c r="BH531" s="214">
        <f>IF(N531="sníž. přenesená",J531,0)</f>
        <v>0</v>
      </c>
      <c r="BI531" s="214">
        <f>IF(N531="nulová",J531,0)</f>
        <v>0</v>
      </c>
      <c r="BJ531" s="16" t="s">
        <v>82</v>
      </c>
      <c r="BK531" s="214">
        <f>ROUND(I531*H531,2)</f>
        <v>0</v>
      </c>
      <c r="BL531" s="16" t="s">
        <v>133</v>
      </c>
      <c r="BM531" s="16" t="s">
        <v>769</v>
      </c>
    </row>
    <row r="532" s="1" customFormat="1">
      <c r="B532" s="37"/>
      <c r="C532" s="38"/>
      <c r="D532" s="215" t="s">
        <v>135</v>
      </c>
      <c r="E532" s="38"/>
      <c r="F532" s="216" t="s">
        <v>770</v>
      </c>
      <c r="G532" s="38"/>
      <c r="H532" s="38"/>
      <c r="I532" s="129"/>
      <c r="J532" s="38"/>
      <c r="K532" s="38"/>
      <c r="L532" s="42"/>
      <c r="M532" s="271"/>
      <c r="N532" s="272"/>
      <c r="O532" s="272"/>
      <c r="P532" s="272"/>
      <c r="Q532" s="272"/>
      <c r="R532" s="272"/>
      <c r="S532" s="272"/>
      <c r="T532" s="273"/>
      <c r="AT532" s="16" t="s">
        <v>135</v>
      </c>
      <c r="AU532" s="16" t="s">
        <v>84</v>
      </c>
    </row>
    <row r="533" s="1" customFormat="1" ht="6.96" customHeight="1">
      <c r="B533" s="56"/>
      <c r="C533" s="57"/>
      <c r="D533" s="57"/>
      <c r="E533" s="57"/>
      <c r="F533" s="57"/>
      <c r="G533" s="57"/>
      <c r="H533" s="57"/>
      <c r="I533" s="153"/>
      <c r="J533" s="57"/>
      <c r="K533" s="57"/>
      <c r="L533" s="42"/>
    </row>
  </sheetData>
  <sheetProtection sheet="1" autoFilter="0" formatColumns="0" formatRows="0" objects="1" scenarios="1" spinCount="100000" saltValue="fAgpmDYXNa7EkxjDCfduSK6V0CXU4cnWJRBLYOM4POzsCAQDLi4ccMogMD4H82zQiogfzEpPZHpfVXVo66NhWg==" hashValue="52wAYAXKBCdXdUM8Z0Jozfaudr86tYIocp3EBapDvxVsiUVzm8WpSFi8/SFlWJXTkFuLMtVUkGl2mZODmD7KQw==" algorithmName="SHA-512" password="CC35"/>
  <autoFilter ref="C91:K53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Stavební úpravy komunikace Gorkého (PKH) v Litvínově - II.etapa - dodatek</v>
      </c>
      <c r="F7" s="127"/>
      <c r="G7" s="127"/>
      <c r="H7" s="127"/>
      <c r="L7" s="19"/>
    </row>
    <row r="8" hidden="1" s="1" customFormat="1" ht="12" customHeight="1">
      <c r="B8" s="42"/>
      <c r="D8" s="127" t="s">
        <v>92</v>
      </c>
      <c r="I8" s="129"/>
      <c r="L8" s="42"/>
    </row>
    <row r="9" hidden="1" s="1" customFormat="1" ht="36.96" customHeight="1">
      <c r="B9" s="42"/>
      <c r="E9" s="130" t="s">
        <v>771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14. 6. 2019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ROUND(J94,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ROUND((SUM(BE94:BE645)),  2)</f>
        <v>0</v>
      </c>
      <c r="I33" s="142">
        <v>0.20999999999999999</v>
      </c>
      <c r="J33" s="141">
        <f>ROUND(((SUM(BE94:BE645))*I33),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ROUND((SUM(BF94:BF645)),  2)</f>
        <v>0</v>
      </c>
      <c r="I34" s="142">
        <v>0.14999999999999999</v>
      </c>
      <c r="J34" s="141">
        <f>ROUND(((SUM(BF94:BF645))*I34),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ROUND((SUM(BG94:BG645)),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ROUND((SUM(BH94:BH645)),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ROUND((SUM(BI94:BI645)),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94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Stavební úpravy komunikace Gorkého (PKH) v Litvínově - II.etapa - dodatek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92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B - Dopravní část II.etapa - osa 3,4,5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Litvínov</v>
      </c>
      <c r="G52" s="38"/>
      <c r="H52" s="38"/>
      <c r="I52" s="131" t="s">
        <v>24</v>
      </c>
      <c r="J52" s="66" t="str">
        <f>IF(J12="","",J12)</f>
        <v>14. 6. 2019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Litvínov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J94</f>
        <v>0</v>
      </c>
      <c r="K59" s="38"/>
      <c r="L59" s="42"/>
      <c r="AU59" s="16" t="s">
        <v>97</v>
      </c>
    </row>
    <row r="60" s="7" customFormat="1" ht="24.96" customHeight="1">
      <c r="B60" s="163"/>
      <c r="C60" s="164"/>
      <c r="D60" s="165" t="s">
        <v>98</v>
      </c>
      <c r="E60" s="166"/>
      <c r="F60" s="166"/>
      <c r="G60" s="166"/>
      <c r="H60" s="166"/>
      <c r="I60" s="167"/>
      <c r="J60" s="168">
        <f>J95</f>
        <v>0</v>
      </c>
      <c r="K60" s="164"/>
      <c r="L60" s="169"/>
    </row>
    <row r="61" s="8" customFormat="1" ht="19.92" customHeight="1">
      <c r="B61" s="170"/>
      <c r="C61" s="171"/>
      <c r="D61" s="172" t="s">
        <v>99</v>
      </c>
      <c r="E61" s="173"/>
      <c r="F61" s="173"/>
      <c r="G61" s="173"/>
      <c r="H61" s="173"/>
      <c r="I61" s="174"/>
      <c r="J61" s="175">
        <f>J96</f>
        <v>0</v>
      </c>
      <c r="K61" s="171"/>
      <c r="L61" s="176"/>
    </row>
    <row r="62" s="8" customFormat="1" ht="19.92" customHeight="1">
      <c r="B62" s="170"/>
      <c r="C62" s="171"/>
      <c r="D62" s="172" t="s">
        <v>100</v>
      </c>
      <c r="E62" s="173"/>
      <c r="F62" s="173"/>
      <c r="G62" s="173"/>
      <c r="H62" s="173"/>
      <c r="I62" s="174"/>
      <c r="J62" s="175">
        <f>J262</f>
        <v>0</v>
      </c>
      <c r="K62" s="171"/>
      <c r="L62" s="176"/>
    </row>
    <row r="63" s="8" customFormat="1" ht="19.92" customHeight="1">
      <c r="B63" s="170"/>
      <c r="C63" s="171"/>
      <c r="D63" s="172" t="s">
        <v>772</v>
      </c>
      <c r="E63" s="173"/>
      <c r="F63" s="173"/>
      <c r="G63" s="173"/>
      <c r="H63" s="173"/>
      <c r="I63" s="174"/>
      <c r="J63" s="175">
        <f>J276</f>
        <v>0</v>
      </c>
      <c r="K63" s="171"/>
      <c r="L63" s="176"/>
    </row>
    <row r="64" s="8" customFormat="1" ht="19.92" customHeight="1">
      <c r="B64" s="170"/>
      <c r="C64" s="171"/>
      <c r="D64" s="172" t="s">
        <v>773</v>
      </c>
      <c r="E64" s="173"/>
      <c r="F64" s="173"/>
      <c r="G64" s="173"/>
      <c r="H64" s="173"/>
      <c r="I64" s="174"/>
      <c r="J64" s="175">
        <f>J315</f>
        <v>0</v>
      </c>
      <c r="K64" s="171"/>
      <c r="L64" s="176"/>
    </row>
    <row r="65" s="8" customFormat="1" ht="19.92" customHeight="1">
      <c r="B65" s="170"/>
      <c r="C65" s="171"/>
      <c r="D65" s="172" t="s">
        <v>101</v>
      </c>
      <c r="E65" s="173"/>
      <c r="F65" s="173"/>
      <c r="G65" s="173"/>
      <c r="H65" s="173"/>
      <c r="I65" s="174"/>
      <c r="J65" s="175">
        <f>J358</f>
        <v>0</v>
      </c>
      <c r="K65" s="171"/>
      <c r="L65" s="176"/>
    </row>
    <row r="66" s="8" customFormat="1" ht="19.92" customHeight="1">
      <c r="B66" s="170"/>
      <c r="C66" s="171"/>
      <c r="D66" s="172" t="s">
        <v>102</v>
      </c>
      <c r="E66" s="173"/>
      <c r="F66" s="173"/>
      <c r="G66" s="173"/>
      <c r="H66" s="173"/>
      <c r="I66" s="174"/>
      <c r="J66" s="175">
        <f>J363</f>
        <v>0</v>
      </c>
      <c r="K66" s="171"/>
      <c r="L66" s="176"/>
    </row>
    <row r="67" s="8" customFormat="1" ht="19.92" customHeight="1">
      <c r="B67" s="170"/>
      <c r="C67" s="171"/>
      <c r="D67" s="172" t="s">
        <v>774</v>
      </c>
      <c r="E67" s="173"/>
      <c r="F67" s="173"/>
      <c r="G67" s="173"/>
      <c r="H67" s="173"/>
      <c r="I67" s="174"/>
      <c r="J67" s="175">
        <f>J384</f>
        <v>0</v>
      </c>
      <c r="K67" s="171"/>
      <c r="L67" s="176"/>
    </row>
    <row r="68" s="8" customFormat="1" ht="19.92" customHeight="1">
      <c r="B68" s="170"/>
      <c r="C68" s="171"/>
      <c r="D68" s="172" t="s">
        <v>104</v>
      </c>
      <c r="E68" s="173"/>
      <c r="F68" s="173"/>
      <c r="G68" s="173"/>
      <c r="H68" s="173"/>
      <c r="I68" s="174"/>
      <c r="J68" s="175">
        <f>J402</f>
        <v>0</v>
      </c>
      <c r="K68" s="171"/>
      <c r="L68" s="176"/>
    </row>
    <row r="69" s="8" customFormat="1" ht="19.92" customHeight="1">
      <c r="B69" s="170"/>
      <c r="C69" s="171"/>
      <c r="D69" s="172" t="s">
        <v>105</v>
      </c>
      <c r="E69" s="173"/>
      <c r="F69" s="173"/>
      <c r="G69" s="173"/>
      <c r="H69" s="173"/>
      <c r="I69" s="174"/>
      <c r="J69" s="175">
        <f>J425</f>
        <v>0</v>
      </c>
      <c r="K69" s="171"/>
      <c r="L69" s="176"/>
    </row>
    <row r="70" s="8" customFormat="1" ht="19.92" customHeight="1">
      <c r="B70" s="170"/>
      <c r="C70" s="171"/>
      <c r="D70" s="172" t="s">
        <v>106</v>
      </c>
      <c r="E70" s="173"/>
      <c r="F70" s="173"/>
      <c r="G70" s="173"/>
      <c r="H70" s="173"/>
      <c r="I70" s="174"/>
      <c r="J70" s="175">
        <f>J443</f>
        <v>0</v>
      </c>
      <c r="K70" s="171"/>
      <c r="L70" s="176"/>
    </row>
    <row r="71" s="8" customFormat="1" ht="19.92" customHeight="1">
      <c r="B71" s="170"/>
      <c r="C71" s="171"/>
      <c r="D71" s="172" t="s">
        <v>107</v>
      </c>
      <c r="E71" s="173"/>
      <c r="F71" s="173"/>
      <c r="G71" s="173"/>
      <c r="H71" s="173"/>
      <c r="I71" s="174"/>
      <c r="J71" s="175">
        <f>J470</f>
        <v>0</v>
      </c>
      <c r="K71" s="171"/>
      <c r="L71" s="176"/>
    </row>
    <row r="72" s="8" customFormat="1" ht="19.92" customHeight="1">
      <c r="B72" s="170"/>
      <c r="C72" s="171"/>
      <c r="D72" s="172" t="s">
        <v>108</v>
      </c>
      <c r="E72" s="173"/>
      <c r="F72" s="173"/>
      <c r="G72" s="173"/>
      <c r="H72" s="173"/>
      <c r="I72" s="174"/>
      <c r="J72" s="175">
        <f>J548</f>
        <v>0</v>
      </c>
      <c r="K72" s="171"/>
      <c r="L72" s="176"/>
    </row>
    <row r="73" s="8" customFormat="1" ht="19.92" customHeight="1">
      <c r="B73" s="170"/>
      <c r="C73" s="171"/>
      <c r="D73" s="172" t="s">
        <v>109</v>
      </c>
      <c r="E73" s="173"/>
      <c r="F73" s="173"/>
      <c r="G73" s="173"/>
      <c r="H73" s="173"/>
      <c r="I73" s="174"/>
      <c r="J73" s="175">
        <f>J588</f>
        <v>0</v>
      </c>
      <c r="K73" s="171"/>
      <c r="L73" s="176"/>
    </row>
    <row r="74" s="8" customFormat="1" ht="19.92" customHeight="1">
      <c r="B74" s="170"/>
      <c r="C74" s="171"/>
      <c r="D74" s="172" t="s">
        <v>110</v>
      </c>
      <c r="E74" s="173"/>
      <c r="F74" s="173"/>
      <c r="G74" s="173"/>
      <c r="H74" s="173"/>
      <c r="I74" s="174"/>
      <c r="J74" s="175">
        <f>J643</f>
        <v>0</v>
      </c>
      <c r="K74" s="171"/>
      <c r="L74" s="176"/>
    </row>
    <row r="75" s="1" customFormat="1" ht="21.84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6.96" customHeight="1">
      <c r="B76" s="56"/>
      <c r="C76" s="57"/>
      <c r="D76" s="57"/>
      <c r="E76" s="57"/>
      <c r="F76" s="57"/>
      <c r="G76" s="57"/>
      <c r="H76" s="57"/>
      <c r="I76" s="153"/>
      <c r="J76" s="57"/>
      <c r="K76" s="57"/>
      <c r="L76" s="42"/>
    </row>
    <row r="80" s="1" customFormat="1" ht="6.96" customHeight="1">
      <c r="B80" s="58"/>
      <c r="C80" s="59"/>
      <c r="D80" s="59"/>
      <c r="E80" s="59"/>
      <c r="F80" s="59"/>
      <c r="G80" s="59"/>
      <c r="H80" s="59"/>
      <c r="I80" s="156"/>
      <c r="J80" s="59"/>
      <c r="K80" s="59"/>
      <c r="L80" s="42"/>
    </row>
    <row r="81" s="1" customFormat="1" ht="24.96" customHeight="1">
      <c r="B81" s="37"/>
      <c r="C81" s="22" t="s">
        <v>111</v>
      </c>
      <c r="D81" s="38"/>
      <c r="E81" s="38"/>
      <c r="F81" s="38"/>
      <c r="G81" s="38"/>
      <c r="H81" s="38"/>
      <c r="I81" s="129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29"/>
      <c r="J82" s="38"/>
      <c r="K82" s="38"/>
      <c r="L82" s="42"/>
    </row>
    <row r="83" s="1" customFormat="1" ht="12" customHeight="1">
      <c r="B83" s="37"/>
      <c r="C83" s="31" t="s">
        <v>16</v>
      </c>
      <c r="D83" s="38"/>
      <c r="E83" s="38"/>
      <c r="F83" s="38"/>
      <c r="G83" s="38"/>
      <c r="H83" s="38"/>
      <c r="I83" s="129"/>
      <c r="J83" s="38"/>
      <c r="K83" s="38"/>
      <c r="L83" s="42"/>
    </row>
    <row r="84" s="1" customFormat="1" ht="16.5" customHeight="1">
      <c r="B84" s="37"/>
      <c r="C84" s="38"/>
      <c r="D84" s="38"/>
      <c r="E84" s="157" t="str">
        <f>E7</f>
        <v>Stavební úpravy komunikace Gorkého (PKH) v Litvínově - II.etapa - dodatek</v>
      </c>
      <c r="F84" s="31"/>
      <c r="G84" s="31"/>
      <c r="H84" s="31"/>
      <c r="I84" s="129"/>
      <c r="J84" s="38"/>
      <c r="K84" s="38"/>
      <c r="L84" s="42"/>
    </row>
    <row r="85" s="1" customFormat="1" ht="12" customHeight="1">
      <c r="B85" s="37"/>
      <c r="C85" s="31" t="s">
        <v>92</v>
      </c>
      <c r="D85" s="38"/>
      <c r="E85" s="38"/>
      <c r="F85" s="38"/>
      <c r="G85" s="38"/>
      <c r="H85" s="38"/>
      <c r="I85" s="129"/>
      <c r="J85" s="38"/>
      <c r="K85" s="38"/>
      <c r="L85" s="42"/>
    </row>
    <row r="86" s="1" customFormat="1" ht="16.5" customHeight="1">
      <c r="B86" s="37"/>
      <c r="C86" s="38"/>
      <c r="D86" s="38"/>
      <c r="E86" s="63" t="str">
        <f>E9</f>
        <v>B - Dopravní část II.etapa - osa 3,4,5</v>
      </c>
      <c r="F86" s="38"/>
      <c r="G86" s="38"/>
      <c r="H86" s="38"/>
      <c r="I86" s="129"/>
      <c r="J86" s="38"/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29"/>
      <c r="J87" s="38"/>
      <c r="K87" s="38"/>
      <c r="L87" s="42"/>
    </row>
    <row r="88" s="1" customFormat="1" ht="12" customHeight="1">
      <c r="B88" s="37"/>
      <c r="C88" s="31" t="s">
        <v>22</v>
      </c>
      <c r="D88" s="38"/>
      <c r="E88" s="38"/>
      <c r="F88" s="26" t="str">
        <f>F12</f>
        <v>Litvínov</v>
      </c>
      <c r="G88" s="38"/>
      <c r="H88" s="38"/>
      <c r="I88" s="131" t="s">
        <v>24</v>
      </c>
      <c r="J88" s="66" t="str">
        <f>IF(J12="","",J12)</f>
        <v>14. 6. 2019</v>
      </c>
      <c r="K88" s="38"/>
      <c r="L88" s="42"/>
    </row>
    <row r="89" s="1" customFormat="1" ht="6.96" customHeight="1">
      <c r="B89" s="37"/>
      <c r="C89" s="38"/>
      <c r="D89" s="38"/>
      <c r="E89" s="38"/>
      <c r="F89" s="38"/>
      <c r="G89" s="38"/>
      <c r="H89" s="38"/>
      <c r="I89" s="129"/>
      <c r="J89" s="38"/>
      <c r="K89" s="38"/>
      <c r="L89" s="42"/>
    </row>
    <row r="90" s="1" customFormat="1" ht="24.9" customHeight="1">
      <c r="B90" s="37"/>
      <c r="C90" s="31" t="s">
        <v>26</v>
      </c>
      <c r="D90" s="38"/>
      <c r="E90" s="38"/>
      <c r="F90" s="26" t="str">
        <f>E15</f>
        <v>Město Litvínov</v>
      </c>
      <c r="G90" s="38"/>
      <c r="H90" s="38"/>
      <c r="I90" s="131" t="s">
        <v>33</v>
      </c>
      <c r="J90" s="35" t="str">
        <f>E21</f>
        <v>BPO spol. s r.o.,Lidická 1239,36317 OSTROV</v>
      </c>
      <c r="K90" s="38"/>
      <c r="L90" s="42"/>
    </row>
    <row r="91" s="1" customFormat="1" ht="13.65" customHeight="1">
      <c r="B91" s="37"/>
      <c r="C91" s="31" t="s">
        <v>31</v>
      </c>
      <c r="D91" s="38"/>
      <c r="E91" s="38"/>
      <c r="F91" s="26" t="str">
        <f>IF(E18="","",E18)</f>
        <v>Vyplň údaj</v>
      </c>
      <c r="G91" s="38"/>
      <c r="H91" s="38"/>
      <c r="I91" s="131" t="s">
        <v>36</v>
      </c>
      <c r="J91" s="35" t="str">
        <f>E24</f>
        <v>Tomanová Ing.</v>
      </c>
      <c r="K91" s="38"/>
      <c r="L91" s="42"/>
    </row>
    <row r="92" s="1" customFormat="1" ht="10.32" customHeight="1">
      <c r="B92" s="37"/>
      <c r="C92" s="38"/>
      <c r="D92" s="38"/>
      <c r="E92" s="38"/>
      <c r="F92" s="38"/>
      <c r="G92" s="38"/>
      <c r="H92" s="38"/>
      <c r="I92" s="129"/>
      <c r="J92" s="38"/>
      <c r="K92" s="38"/>
      <c r="L92" s="42"/>
    </row>
    <row r="93" s="9" customFormat="1" ht="29.28" customHeight="1">
      <c r="B93" s="177"/>
      <c r="C93" s="178" t="s">
        <v>112</v>
      </c>
      <c r="D93" s="179" t="s">
        <v>59</v>
      </c>
      <c r="E93" s="179" t="s">
        <v>55</v>
      </c>
      <c r="F93" s="179" t="s">
        <v>56</v>
      </c>
      <c r="G93" s="179" t="s">
        <v>113</v>
      </c>
      <c r="H93" s="179" t="s">
        <v>114</v>
      </c>
      <c r="I93" s="180" t="s">
        <v>115</v>
      </c>
      <c r="J93" s="179" t="s">
        <v>96</v>
      </c>
      <c r="K93" s="181" t="s">
        <v>116</v>
      </c>
      <c r="L93" s="182"/>
      <c r="M93" s="86" t="s">
        <v>28</v>
      </c>
      <c r="N93" s="87" t="s">
        <v>44</v>
      </c>
      <c r="O93" s="87" t="s">
        <v>117</v>
      </c>
      <c r="P93" s="87" t="s">
        <v>118</v>
      </c>
      <c r="Q93" s="87" t="s">
        <v>119</v>
      </c>
      <c r="R93" s="87" t="s">
        <v>120</v>
      </c>
      <c r="S93" s="87" t="s">
        <v>121</v>
      </c>
      <c r="T93" s="88" t="s">
        <v>122</v>
      </c>
    </row>
    <row r="94" s="1" customFormat="1" ht="22.8" customHeight="1">
      <c r="B94" s="37"/>
      <c r="C94" s="93" t="s">
        <v>123</v>
      </c>
      <c r="D94" s="38"/>
      <c r="E94" s="38"/>
      <c r="F94" s="38"/>
      <c r="G94" s="38"/>
      <c r="H94" s="38"/>
      <c r="I94" s="129"/>
      <c r="J94" s="183">
        <f>BK94</f>
        <v>0</v>
      </c>
      <c r="K94" s="38"/>
      <c r="L94" s="42"/>
      <c r="M94" s="89"/>
      <c r="N94" s="90"/>
      <c r="O94" s="90"/>
      <c r="P94" s="184">
        <f>P95</f>
        <v>0</v>
      </c>
      <c r="Q94" s="90"/>
      <c r="R94" s="184">
        <f>R95</f>
        <v>744.01189867999994</v>
      </c>
      <c r="S94" s="90"/>
      <c r="T94" s="185">
        <f>T95</f>
        <v>278.10399999999993</v>
      </c>
      <c r="AT94" s="16" t="s">
        <v>73</v>
      </c>
      <c r="AU94" s="16" t="s">
        <v>97</v>
      </c>
      <c r="BK94" s="186">
        <f>BK95</f>
        <v>0</v>
      </c>
    </row>
    <row r="95" s="10" customFormat="1" ht="25.92" customHeight="1">
      <c r="B95" s="187"/>
      <c r="C95" s="188"/>
      <c r="D95" s="189" t="s">
        <v>73</v>
      </c>
      <c r="E95" s="190" t="s">
        <v>124</v>
      </c>
      <c r="F95" s="190" t="s">
        <v>125</v>
      </c>
      <c r="G95" s="188"/>
      <c r="H95" s="188"/>
      <c r="I95" s="191"/>
      <c r="J95" s="192">
        <f>BK95</f>
        <v>0</v>
      </c>
      <c r="K95" s="188"/>
      <c r="L95" s="193"/>
      <c r="M95" s="194"/>
      <c r="N95" s="195"/>
      <c r="O95" s="195"/>
      <c r="P95" s="196">
        <f>P96+P262+P276+P315+P358+P363+P384+P402+P425+P443+P470+P548+P588+P643</f>
        <v>0</v>
      </c>
      <c r="Q95" s="195"/>
      <c r="R95" s="196">
        <f>R96+R262+R276+R315+R358+R363+R384+R402+R425+R443+R470+R548+R588+R643</f>
        <v>744.01189867999994</v>
      </c>
      <c r="S95" s="195"/>
      <c r="T95" s="197">
        <f>T96+T262+T276+T315+T358+T363+T384+T402+T425+T443+T470+T548+T588+T643</f>
        <v>278.10399999999993</v>
      </c>
      <c r="AR95" s="198" t="s">
        <v>82</v>
      </c>
      <c r="AT95" s="199" t="s">
        <v>73</v>
      </c>
      <c r="AU95" s="199" t="s">
        <v>74</v>
      </c>
      <c r="AY95" s="198" t="s">
        <v>126</v>
      </c>
      <c r="BK95" s="200">
        <f>BK96+BK262+BK276+BK315+BK358+BK363+BK384+BK402+BK425+BK443+BK470+BK548+BK588+BK643</f>
        <v>0</v>
      </c>
    </row>
    <row r="96" s="10" customFormat="1" ht="22.8" customHeight="1">
      <c r="B96" s="187"/>
      <c r="C96" s="188"/>
      <c r="D96" s="189" t="s">
        <v>73</v>
      </c>
      <c r="E96" s="201" t="s">
        <v>82</v>
      </c>
      <c r="F96" s="201" t="s">
        <v>127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SUM(P97:P261)</f>
        <v>0</v>
      </c>
      <c r="Q96" s="195"/>
      <c r="R96" s="196">
        <f>SUM(R97:R261)</f>
        <v>64.771067000000016</v>
      </c>
      <c r="S96" s="195"/>
      <c r="T96" s="197">
        <f>SUM(T97:T261)</f>
        <v>0</v>
      </c>
      <c r="AR96" s="198" t="s">
        <v>82</v>
      </c>
      <c r="AT96" s="199" t="s">
        <v>73</v>
      </c>
      <c r="AU96" s="199" t="s">
        <v>82</v>
      </c>
      <c r="AY96" s="198" t="s">
        <v>126</v>
      </c>
      <c r="BK96" s="200">
        <f>SUM(BK97:BK261)</f>
        <v>0</v>
      </c>
    </row>
    <row r="97" s="1" customFormat="1" ht="16.5" customHeight="1">
      <c r="B97" s="37"/>
      <c r="C97" s="203" t="s">
        <v>82</v>
      </c>
      <c r="D97" s="203" t="s">
        <v>128</v>
      </c>
      <c r="E97" s="204" t="s">
        <v>129</v>
      </c>
      <c r="F97" s="205" t="s">
        <v>130</v>
      </c>
      <c r="G97" s="206" t="s">
        <v>131</v>
      </c>
      <c r="H97" s="207">
        <v>848</v>
      </c>
      <c r="I97" s="208"/>
      <c r="J97" s="209">
        <f>ROUND(I97*H97,2)</f>
        <v>0</v>
      </c>
      <c r="K97" s="205" t="s">
        <v>132</v>
      </c>
      <c r="L97" s="42"/>
      <c r="M97" s="210" t="s">
        <v>28</v>
      </c>
      <c r="N97" s="211" t="s">
        <v>45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133</v>
      </c>
      <c r="AT97" s="16" t="s">
        <v>128</v>
      </c>
      <c r="AU97" s="16" t="s">
        <v>84</v>
      </c>
      <c r="AY97" s="16" t="s">
        <v>126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82</v>
      </c>
      <c r="BK97" s="214">
        <f>ROUND(I97*H97,2)</f>
        <v>0</v>
      </c>
      <c r="BL97" s="16" t="s">
        <v>133</v>
      </c>
      <c r="BM97" s="16" t="s">
        <v>775</v>
      </c>
    </row>
    <row r="98" s="1" customFormat="1">
      <c r="B98" s="37"/>
      <c r="C98" s="38"/>
      <c r="D98" s="215" t="s">
        <v>135</v>
      </c>
      <c r="E98" s="38"/>
      <c r="F98" s="216" t="s">
        <v>136</v>
      </c>
      <c r="G98" s="38"/>
      <c r="H98" s="38"/>
      <c r="I98" s="129"/>
      <c r="J98" s="38"/>
      <c r="K98" s="38"/>
      <c r="L98" s="42"/>
      <c r="M98" s="217"/>
      <c r="N98" s="78"/>
      <c r="O98" s="78"/>
      <c r="P98" s="78"/>
      <c r="Q98" s="78"/>
      <c r="R98" s="78"/>
      <c r="S98" s="78"/>
      <c r="T98" s="79"/>
      <c r="AT98" s="16" t="s">
        <v>135</v>
      </c>
      <c r="AU98" s="16" t="s">
        <v>84</v>
      </c>
    </row>
    <row r="99" s="11" customFormat="1">
      <c r="B99" s="218"/>
      <c r="C99" s="219"/>
      <c r="D99" s="215" t="s">
        <v>137</v>
      </c>
      <c r="E99" s="220" t="s">
        <v>28</v>
      </c>
      <c r="F99" s="221" t="s">
        <v>138</v>
      </c>
      <c r="G99" s="219"/>
      <c r="H99" s="220" t="s">
        <v>28</v>
      </c>
      <c r="I99" s="222"/>
      <c r="J99" s="219"/>
      <c r="K99" s="219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137</v>
      </c>
      <c r="AU99" s="227" t="s">
        <v>84</v>
      </c>
      <c r="AV99" s="11" t="s">
        <v>82</v>
      </c>
      <c r="AW99" s="11" t="s">
        <v>35</v>
      </c>
      <c r="AX99" s="11" t="s">
        <v>74</v>
      </c>
      <c r="AY99" s="227" t="s">
        <v>126</v>
      </c>
    </row>
    <row r="100" s="11" customFormat="1">
      <c r="B100" s="218"/>
      <c r="C100" s="219"/>
      <c r="D100" s="215" t="s">
        <v>137</v>
      </c>
      <c r="E100" s="220" t="s">
        <v>28</v>
      </c>
      <c r="F100" s="221" t="s">
        <v>776</v>
      </c>
      <c r="G100" s="219"/>
      <c r="H100" s="220" t="s">
        <v>28</v>
      </c>
      <c r="I100" s="222"/>
      <c r="J100" s="219"/>
      <c r="K100" s="219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137</v>
      </c>
      <c r="AU100" s="227" t="s">
        <v>84</v>
      </c>
      <c r="AV100" s="11" t="s">
        <v>82</v>
      </c>
      <c r="AW100" s="11" t="s">
        <v>35</v>
      </c>
      <c r="AX100" s="11" t="s">
        <v>74</v>
      </c>
      <c r="AY100" s="227" t="s">
        <v>126</v>
      </c>
    </row>
    <row r="101" s="12" customFormat="1">
      <c r="B101" s="228"/>
      <c r="C101" s="229"/>
      <c r="D101" s="215" t="s">
        <v>137</v>
      </c>
      <c r="E101" s="230" t="s">
        <v>28</v>
      </c>
      <c r="F101" s="231" t="s">
        <v>777</v>
      </c>
      <c r="G101" s="229"/>
      <c r="H101" s="232">
        <v>670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137</v>
      </c>
      <c r="AU101" s="238" t="s">
        <v>84</v>
      </c>
      <c r="AV101" s="12" t="s">
        <v>84</v>
      </c>
      <c r="AW101" s="12" t="s">
        <v>35</v>
      </c>
      <c r="AX101" s="12" t="s">
        <v>74</v>
      </c>
      <c r="AY101" s="238" t="s">
        <v>126</v>
      </c>
    </row>
    <row r="102" s="11" customFormat="1">
      <c r="B102" s="218"/>
      <c r="C102" s="219"/>
      <c r="D102" s="215" t="s">
        <v>137</v>
      </c>
      <c r="E102" s="220" t="s">
        <v>28</v>
      </c>
      <c r="F102" s="221" t="s">
        <v>141</v>
      </c>
      <c r="G102" s="219"/>
      <c r="H102" s="220" t="s">
        <v>28</v>
      </c>
      <c r="I102" s="222"/>
      <c r="J102" s="219"/>
      <c r="K102" s="219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137</v>
      </c>
      <c r="AU102" s="227" t="s">
        <v>84</v>
      </c>
      <c r="AV102" s="11" t="s">
        <v>82</v>
      </c>
      <c r="AW102" s="11" t="s">
        <v>35</v>
      </c>
      <c r="AX102" s="11" t="s">
        <v>74</v>
      </c>
      <c r="AY102" s="227" t="s">
        <v>126</v>
      </c>
    </row>
    <row r="103" s="12" customFormat="1">
      <c r="B103" s="228"/>
      <c r="C103" s="229"/>
      <c r="D103" s="215" t="s">
        <v>137</v>
      </c>
      <c r="E103" s="230" t="s">
        <v>28</v>
      </c>
      <c r="F103" s="231" t="s">
        <v>778</v>
      </c>
      <c r="G103" s="229"/>
      <c r="H103" s="232">
        <v>153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137</v>
      </c>
      <c r="AU103" s="238" t="s">
        <v>84</v>
      </c>
      <c r="AV103" s="12" t="s">
        <v>84</v>
      </c>
      <c r="AW103" s="12" t="s">
        <v>35</v>
      </c>
      <c r="AX103" s="12" t="s">
        <v>74</v>
      </c>
      <c r="AY103" s="238" t="s">
        <v>126</v>
      </c>
    </row>
    <row r="104" s="11" customFormat="1">
      <c r="B104" s="218"/>
      <c r="C104" s="219"/>
      <c r="D104" s="215" t="s">
        <v>137</v>
      </c>
      <c r="E104" s="220" t="s">
        <v>28</v>
      </c>
      <c r="F104" s="221" t="s">
        <v>779</v>
      </c>
      <c r="G104" s="219"/>
      <c r="H104" s="220" t="s">
        <v>28</v>
      </c>
      <c r="I104" s="222"/>
      <c r="J104" s="219"/>
      <c r="K104" s="219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137</v>
      </c>
      <c r="AU104" s="227" t="s">
        <v>84</v>
      </c>
      <c r="AV104" s="11" t="s">
        <v>82</v>
      </c>
      <c r="AW104" s="11" t="s">
        <v>35</v>
      </c>
      <c r="AX104" s="11" t="s">
        <v>74</v>
      </c>
      <c r="AY104" s="227" t="s">
        <v>126</v>
      </c>
    </row>
    <row r="105" s="12" customFormat="1">
      <c r="B105" s="228"/>
      <c r="C105" s="229"/>
      <c r="D105" s="215" t="s">
        <v>137</v>
      </c>
      <c r="E105" s="230" t="s">
        <v>28</v>
      </c>
      <c r="F105" s="231" t="s">
        <v>459</v>
      </c>
      <c r="G105" s="229"/>
      <c r="H105" s="232">
        <v>25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137</v>
      </c>
      <c r="AU105" s="238" t="s">
        <v>84</v>
      </c>
      <c r="AV105" s="12" t="s">
        <v>84</v>
      </c>
      <c r="AW105" s="12" t="s">
        <v>35</v>
      </c>
      <c r="AX105" s="12" t="s">
        <v>74</v>
      </c>
      <c r="AY105" s="238" t="s">
        <v>126</v>
      </c>
    </row>
    <row r="106" s="13" customFormat="1">
      <c r="B106" s="239"/>
      <c r="C106" s="240"/>
      <c r="D106" s="215" t="s">
        <v>137</v>
      </c>
      <c r="E106" s="241" t="s">
        <v>28</v>
      </c>
      <c r="F106" s="242" t="s">
        <v>143</v>
      </c>
      <c r="G106" s="240"/>
      <c r="H106" s="243">
        <v>848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AT106" s="249" t="s">
        <v>137</v>
      </c>
      <c r="AU106" s="249" t="s">
        <v>84</v>
      </c>
      <c r="AV106" s="13" t="s">
        <v>133</v>
      </c>
      <c r="AW106" s="13" t="s">
        <v>35</v>
      </c>
      <c r="AX106" s="13" t="s">
        <v>82</v>
      </c>
      <c r="AY106" s="249" t="s">
        <v>126</v>
      </c>
    </row>
    <row r="107" s="1" customFormat="1" ht="16.5" customHeight="1">
      <c r="B107" s="37"/>
      <c r="C107" s="203" t="s">
        <v>84</v>
      </c>
      <c r="D107" s="203" t="s">
        <v>128</v>
      </c>
      <c r="E107" s="204" t="s">
        <v>780</v>
      </c>
      <c r="F107" s="205" t="s">
        <v>781</v>
      </c>
      <c r="G107" s="206" t="s">
        <v>131</v>
      </c>
      <c r="H107" s="207">
        <v>5</v>
      </c>
      <c r="I107" s="208"/>
      <c r="J107" s="209">
        <f>ROUND(I107*H107,2)</f>
        <v>0</v>
      </c>
      <c r="K107" s="205" t="s">
        <v>28</v>
      </c>
      <c r="L107" s="42"/>
      <c r="M107" s="210" t="s">
        <v>28</v>
      </c>
      <c r="N107" s="211" t="s">
        <v>45</v>
      </c>
      <c r="O107" s="78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16" t="s">
        <v>133</v>
      </c>
      <c r="AT107" s="16" t="s">
        <v>128</v>
      </c>
      <c r="AU107" s="16" t="s">
        <v>84</v>
      </c>
      <c r="AY107" s="16" t="s">
        <v>126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82</v>
      </c>
      <c r="BK107" s="214">
        <f>ROUND(I107*H107,2)</f>
        <v>0</v>
      </c>
      <c r="BL107" s="16" t="s">
        <v>133</v>
      </c>
      <c r="BM107" s="16" t="s">
        <v>782</v>
      </c>
    </row>
    <row r="108" s="1" customFormat="1">
      <c r="B108" s="37"/>
      <c r="C108" s="38"/>
      <c r="D108" s="215" t="s">
        <v>135</v>
      </c>
      <c r="E108" s="38"/>
      <c r="F108" s="216" t="s">
        <v>783</v>
      </c>
      <c r="G108" s="38"/>
      <c r="H108" s="38"/>
      <c r="I108" s="129"/>
      <c r="J108" s="38"/>
      <c r="K108" s="38"/>
      <c r="L108" s="42"/>
      <c r="M108" s="217"/>
      <c r="N108" s="78"/>
      <c r="O108" s="78"/>
      <c r="P108" s="78"/>
      <c r="Q108" s="78"/>
      <c r="R108" s="78"/>
      <c r="S108" s="78"/>
      <c r="T108" s="79"/>
      <c r="AT108" s="16" t="s">
        <v>135</v>
      </c>
      <c r="AU108" s="16" t="s">
        <v>84</v>
      </c>
    </row>
    <row r="109" s="1" customFormat="1" ht="16.5" customHeight="1">
      <c r="B109" s="37"/>
      <c r="C109" s="203" t="s">
        <v>150</v>
      </c>
      <c r="D109" s="203" t="s">
        <v>128</v>
      </c>
      <c r="E109" s="204" t="s">
        <v>144</v>
      </c>
      <c r="F109" s="205" t="s">
        <v>145</v>
      </c>
      <c r="G109" s="206" t="s">
        <v>131</v>
      </c>
      <c r="H109" s="207">
        <v>424</v>
      </c>
      <c r="I109" s="208"/>
      <c r="J109" s="209">
        <f>ROUND(I109*H109,2)</f>
        <v>0</v>
      </c>
      <c r="K109" s="205" t="s">
        <v>132</v>
      </c>
      <c r="L109" s="42"/>
      <c r="M109" s="210" t="s">
        <v>28</v>
      </c>
      <c r="N109" s="211" t="s">
        <v>45</v>
      </c>
      <c r="O109" s="78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6" t="s">
        <v>133</v>
      </c>
      <c r="AT109" s="16" t="s">
        <v>128</v>
      </c>
      <c r="AU109" s="16" t="s">
        <v>84</v>
      </c>
      <c r="AY109" s="16" t="s">
        <v>126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82</v>
      </c>
      <c r="BK109" s="214">
        <f>ROUND(I109*H109,2)</f>
        <v>0</v>
      </c>
      <c r="BL109" s="16" t="s">
        <v>133</v>
      </c>
      <c r="BM109" s="16" t="s">
        <v>784</v>
      </c>
    </row>
    <row r="110" s="1" customFormat="1">
      <c r="B110" s="37"/>
      <c r="C110" s="38"/>
      <c r="D110" s="215" t="s">
        <v>135</v>
      </c>
      <c r="E110" s="38"/>
      <c r="F110" s="216" t="s">
        <v>147</v>
      </c>
      <c r="G110" s="38"/>
      <c r="H110" s="38"/>
      <c r="I110" s="129"/>
      <c r="J110" s="38"/>
      <c r="K110" s="38"/>
      <c r="L110" s="42"/>
      <c r="M110" s="217"/>
      <c r="N110" s="78"/>
      <c r="O110" s="78"/>
      <c r="P110" s="78"/>
      <c r="Q110" s="78"/>
      <c r="R110" s="78"/>
      <c r="S110" s="78"/>
      <c r="T110" s="79"/>
      <c r="AT110" s="16" t="s">
        <v>135</v>
      </c>
      <c r="AU110" s="16" t="s">
        <v>84</v>
      </c>
    </row>
    <row r="111" s="11" customFormat="1">
      <c r="B111" s="218"/>
      <c r="C111" s="219"/>
      <c r="D111" s="215" t="s">
        <v>137</v>
      </c>
      <c r="E111" s="220" t="s">
        <v>28</v>
      </c>
      <c r="F111" s="221" t="s">
        <v>148</v>
      </c>
      <c r="G111" s="219"/>
      <c r="H111" s="220" t="s">
        <v>28</v>
      </c>
      <c r="I111" s="222"/>
      <c r="J111" s="219"/>
      <c r="K111" s="219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137</v>
      </c>
      <c r="AU111" s="227" t="s">
        <v>84</v>
      </c>
      <c r="AV111" s="11" t="s">
        <v>82</v>
      </c>
      <c r="AW111" s="11" t="s">
        <v>35</v>
      </c>
      <c r="AX111" s="11" t="s">
        <v>74</v>
      </c>
      <c r="AY111" s="227" t="s">
        <v>126</v>
      </c>
    </row>
    <row r="112" s="12" customFormat="1">
      <c r="B112" s="228"/>
      <c r="C112" s="229"/>
      <c r="D112" s="215" t="s">
        <v>137</v>
      </c>
      <c r="E112" s="230" t="s">
        <v>28</v>
      </c>
      <c r="F112" s="231" t="s">
        <v>785</v>
      </c>
      <c r="G112" s="229"/>
      <c r="H112" s="232">
        <v>424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137</v>
      </c>
      <c r="AU112" s="238" t="s">
        <v>84</v>
      </c>
      <c r="AV112" s="12" t="s">
        <v>84</v>
      </c>
      <c r="AW112" s="12" t="s">
        <v>35</v>
      </c>
      <c r="AX112" s="12" t="s">
        <v>82</v>
      </c>
      <c r="AY112" s="238" t="s">
        <v>126</v>
      </c>
    </row>
    <row r="113" s="1" customFormat="1" ht="16.5" customHeight="1">
      <c r="B113" s="37"/>
      <c r="C113" s="203" t="s">
        <v>133</v>
      </c>
      <c r="D113" s="203" t="s">
        <v>128</v>
      </c>
      <c r="E113" s="204" t="s">
        <v>151</v>
      </c>
      <c r="F113" s="205" t="s">
        <v>152</v>
      </c>
      <c r="G113" s="206" t="s">
        <v>131</v>
      </c>
      <c r="H113" s="207">
        <v>40</v>
      </c>
      <c r="I113" s="208"/>
      <c r="J113" s="209">
        <f>ROUND(I113*H113,2)</f>
        <v>0</v>
      </c>
      <c r="K113" s="205" t="s">
        <v>132</v>
      </c>
      <c r="L113" s="42"/>
      <c r="M113" s="210" t="s">
        <v>28</v>
      </c>
      <c r="N113" s="211" t="s">
        <v>45</v>
      </c>
      <c r="O113" s="78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6" t="s">
        <v>133</v>
      </c>
      <c r="AT113" s="16" t="s">
        <v>128</v>
      </c>
      <c r="AU113" s="16" t="s">
        <v>84</v>
      </c>
      <c r="AY113" s="16" t="s">
        <v>126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82</v>
      </c>
      <c r="BK113" s="214">
        <f>ROUND(I113*H113,2)</f>
        <v>0</v>
      </c>
      <c r="BL113" s="16" t="s">
        <v>133</v>
      </c>
      <c r="BM113" s="16" t="s">
        <v>786</v>
      </c>
    </row>
    <row r="114" s="1" customFormat="1">
      <c r="B114" s="37"/>
      <c r="C114" s="38"/>
      <c r="D114" s="215" t="s">
        <v>135</v>
      </c>
      <c r="E114" s="38"/>
      <c r="F114" s="216" t="s">
        <v>154</v>
      </c>
      <c r="G114" s="38"/>
      <c r="H114" s="38"/>
      <c r="I114" s="129"/>
      <c r="J114" s="38"/>
      <c r="K114" s="38"/>
      <c r="L114" s="42"/>
      <c r="M114" s="217"/>
      <c r="N114" s="78"/>
      <c r="O114" s="78"/>
      <c r="P114" s="78"/>
      <c r="Q114" s="78"/>
      <c r="R114" s="78"/>
      <c r="S114" s="78"/>
      <c r="T114" s="79"/>
      <c r="AT114" s="16" t="s">
        <v>135</v>
      </c>
      <c r="AU114" s="16" t="s">
        <v>84</v>
      </c>
    </row>
    <row r="115" s="11" customFormat="1">
      <c r="B115" s="218"/>
      <c r="C115" s="219"/>
      <c r="D115" s="215" t="s">
        <v>137</v>
      </c>
      <c r="E115" s="220" t="s">
        <v>28</v>
      </c>
      <c r="F115" s="221" t="s">
        <v>155</v>
      </c>
      <c r="G115" s="219"/>
      <c r="H115" s="220" t="s">
        <v>28</v>
      </c>
      <c r="I115" s="222"/>
      <c r="J115" s="219"/>
      <c r="K115" s="219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137</v>
      </c>
      <c r="AU115" s="227" t="s">
        <v>84</v>
      </c>
      <c r="AV115" s="11" t="s">
        <v>82</v>
      </c>
      <c r="AW115" s="11" t="s">
        <v>35</v>
      </c>
      <c r="AX115" s="11" t="s">
        <v>74</v>
      </c>
      <c r="AY115" s="227" t="s">
        <v>126</v>
      </c>
    </row>
    <row r="116" s="12" customFormat="1">
      <c r="B116" s="228"/>
      <c r="C116" s="229"/>
      <c r="D116" s="215" t="s">
        <v>137</v>
      </c>
      <c r="E116" s="230" t="s">
        <v>28</v>
      </c>
      <c r="F116" s="231" t="s">
        <v>156</v>
      </c>
      <c r="G116" s="229"/>
      <c r="H116" s="232">
        <v>40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137</v>
      </c>
      <c r="AU116" s="238" t="s">
        <v>84</v>
      </c>
      <c r="AV116" s="12" t="s">
        <v>84</v>
      </c>
      <c r="AW116" s="12" t="s">
        <v>35</v>
      </c>
      <c r="AX116" s="12" t="s">
        <v>82</v>
      </c>
      <c r="AY116" s="238" t="s">
        <v>126</v>
      </c>
    </row>
    <row r="117" s="1" customFormat="1" ht="16.5" customHeight="1">
      <c r="B117" s="37"/>
      <c r="C117" s="203" t="s">
        <v>163</v>
      </c>
      <c r="D117" s="203" t="s">
        <v>128</v>
      </c>
      <c r="E117" s="204" t="s">
        <v>157</v>
      </c>
      <c r="F117" s="205" t="s">
        <v>158</v>
      </c>
      <c r="G117" s="206" t="s">
        <v>131</v>
      </c>
      <c r="H117" s="207">
        <v>19</v>
      </c>
      <c r="I117" s="208"/>
      <c r="J117" s="209">
        <f>ROUND(I117*H117,2)</f>
        <v>0</v>
      </c>
      <c r="K117" s="205" t="s">
        <v>132</v>
      </c>
      <c r="L117" s="42"/>
      <c r="M117" s="210" t="s">
        <v>28</v>
      </c>
      <c r="N117" s="211" t="s">
        <v>45</v>
      </c>
      <c r="O117" s="78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6" t="s">
        <v>133</v>
      </c>
      <c r="AT117" s="16" t="s">
        <v>128</v>
      </c>
      <c r="AU117" s="16" t="s">
        <v>84</v>
      </c>
      <c r="AY117" s="16" t="s">
        <v>126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82</v>
      </c>
      <c r="BK117" s="214">
        <f>ROUND(I117*H117,2)</f>
        <v>0</v>
      </c>
      <c r="BL117" s="16" t="s">
        <v>133</v>
      </c>
      <c r="BM117" s="16" t="s">
        <v>787</v>
      </c>
    </row>
    <row r="118" s="1" customFormat="1">
      <c r="B118" s="37"/>
      <c r="C118" s="38"/>
      <c r="D118" s="215" t="s">
        <v>135</v>
      </c>
      <c r="E118" s="38"/>
      <c r="F118" s="216" t="s">
        <v>160</v>
      </c>
      <c r="G118" s="38"/>
      <c r="H118" s="38"/>
      <c r="I118" s="129"/>
      <c r="J118" s="38"/>
      <c r="K118" s="38"/>
      <c r="L118" s="42"/>
      <c r="M118" s="217"/>
      <c r="N118" s="78"/>
      <c r="O118" s="78"/>
      <c r="P118" s="78"/>
      <c r="Q118" s="78"/>
      <c r="R118" s="78"/>
      <c r="S118" s="78"/>
      <c r="T118" s="79"/>
      <c r="AT118" s="16" t="s">
        <v>135</v>
      </c>
      <c r="AU118" s="16" t="s">
        <v>84</v>
      </c>
    </row>
    <row r="119" s="11" customFormat="1">
      <c r="B119" s="218"/>
      <c r="C119" s="219"/>
      <c r="D119" s="215" t="s">
        <v>137</v>
      </c>
      <c r="E119" s="220" t="s">
        <v>28</v>
      </c>
      <c r="F119" s="221" t="s">
        <v>161</v>
      </c>
      <c r="G119" s="219"/>
      <c r="H119" s="220" t="s">
        <v>28</v>
      </c>
      <c r="I119" s="222"/>
      <c r="J119" s="219"/>
      <c r="K119" s="219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137</v>
      </c>
      <c r="AU119" s="227" t="s">
        <v>84</v>
      </c>
      <c r="AV119" s="11" t="s">
        <v>82</v>
      </c>
      <c r="AW119" s="11" t="s">
        <v>35</v>
      </c>
      <c r="AX119" s="11" t="s">
        <v>74</v>
      </c>
      <c r="AY119" s="227" t="s">
        <v>126</v>
      </c>
    </row>
    <row r="120" s="12" customFormat="1">
      <c r="B120" s="228"/>
      <c r="C120" s="229"/>
      <c r="D120" s="215" t="s">
        <v>137</v>
      </c>
      <c r="E120" s="230" t="s">
        <v>28</v>
      </c>
      <c r="F120" s="231" t="s">
        <v>788</v>
      </c>
      <c r="G120" s="229"/>
      <c r="H120" s="232">
        <v>18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137</v>
      </c>
      <c r="AU120" s="238" t="s">
        <v>84</v>
      </c>
      <c r="AV120" s="12" t="s">
        <v>84</v>
      </c>
      <c r="AW120" s="12" t="s">
        <v>35</v>
      </c>
      <c r="AX120" s="12" t="s">
        <v>74</v>
      </c>
      <c r="AY120" s="238" t="s">
        <v>126</v>
      </c>
    </row>
    <row r="121" s="11" customFormat="1">
      <c r="B121" s="218"/>
      <c r="C121" s="219"/>
      <c r="D121" s="215" t="s">
        <v>137</v>
      </c>
      <c r="E121" s="220" t="s">
        <v>28</v>
      </c>
      <c r="F121" s="221" t="s">
        <v>789</v>
      </c>
      <c r="G121" s="219"/>
      <c r="H121" s="220" t="s">
        <v>28</v>
      </c>
      <c r="I121" s="222"/>
      <c r="J121" s="219"/>
      <c r="K121" s="219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137</v>
      </c>
      <c r="AU121" s="227" t="s">
        <v>84</v>
      </c>
      <c r="AV121" s="11" t="s">
        <v>82</v>
      </c>
      <c r="AW121" s="11" t="s">
        <v>35</v>
      </c>
      <c r="AX121" s="11" t="s">
        <v>74</v>
      </c>
      <c r="AY121" s="227" t="s">
        <v>126</v>
      </c>
    </row>
    <row r="122" s="12" customFormat="1">
      <c r="B122" s="228"/>
      <c r="C122" s="229"/>
      <c r="D122" s="215" t="s">
        <v>137</v>
      </c>
      <c r="E122" s="230" t="s">
        <v>28</v>
      </c>
      <c r="F122" s="231" t="s">
        <v>790</v>
      </c>
      <c r="G122" s="229"/>
      <c r="H122" s="232">
        <v>1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137</v>
      </c>
      <c r="AU122" s="238" t="s">
        <v>84</v>
      </c>
      <c r="AV122" s="12" t="s">
        <v>84</v>
      </c>
      <c r="AW122" s="12" t="s">
        <v>35</v>
      </c>
      <c r="AX122" s="12" t="s">
        <v>74</v>
      </c>
      <c r="AY122" s="238" t="s">
        <v>126</v>
      </c>
    </row>
    <row r="123" s="13" customFormat="1">
      <c r="B123" s="239"/>
      <c r="C123" s="240"/>
      <c r="D123" s="215" t="s">
        <v>137</v>
      </c>
      <c r="E123" s="241" t="s">
        <v>28</v>
      </c>
      <c r="F123" s="242" t="s">
        <v>143</v>
      </c>
      <c r="G123" s="240"/>
      <c r="H123" s="243">
        <v>19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AT123" s="249" t="s">
        <v>137</v>
      </c>
      <c r="AU123" s="249" t="s">
        <v>84</v>
      </c>
      <c r="AV123" s="13" t="s">
        <v>133</v>
      </c>
      <c r="AW123" s="13" t="s">
        <v>35</v>
      </c>
      <c r="AX123" s="13" t="s">
        <v>82</v>
      </c>
      <c r="AY123" s="249" t="s">
        <v>126</v>
      </c>
    </row>
    <row r="124" s="1" customFormat="1" ht="16.5" customHeight="1">
      <c r="B124" s="37"/>
      <c r="C124" s="203" t="s">
        <v>170</v>
      </c>
      <c r="D124" s="203" t="s">
        <v>128</v>
      </c>
      <c r="E124" s="204" t="s">
        <v>164</v>
      </c>
      <c r="F124" s="205" t="s">
        <v>165</v>
      </c>
      <c r="G124" s="206" t="s">
        <v>131</v>
      </c>
      <c r="H124" s="207">
        <v>9.5</v>
      </c>
      <c r="I124" s="208"/>
      <c r="J124" s="209">
        <f>ROUND(I124*H124,2)</f>
        <v>0</v>
      </c>
      <c r="K124" s="205" t="s">
        <v>132</v>
      </c>
      <c r="L124" s="42"/>
      <c r="M124" s="210" t="s">
        <v>28</v>
      </c>
      <c r="N124" s="211" t="s">
        <v>45</v>
      </c>
      <c r="O124" s="78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6" t="s">
        <v>133</v>
      </c>
      <c r="AT124" s="16" t="s">
        <v>128</v>
      </c>
      <c r="AU124" s="16" t="s">
        <v>84</v>
      </c>
      <c r="AY124" s="16" t="s">
        <v>126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82</v>
      </c>
      <c r="BK124" s="214">
        <f>ROUND(I124*H124,2)</f>
        <v>0</v>
      </c>
      <c r="BL124" s="16" t="s">
        <v>133</v>
      </c>
      <c r="BM124" s="16" t="s">
        <v>791</v>
      </c>
    </row>
    <row r="125" s="1" customFormat="1">
      <c r="B125" s="37"/>
      <c r="C125" s="38"/>
      <c r="D125" s="215" t="s">
        <v>135</v>
      </c>
      <c r="E125" s="38"/>
      <c r="F125" s="216" t="s">
        <v>167</v>
      </c>
      <c r="G125" s="38"/>
      <c r="H125" s="38"/>
      <c r="I125" s="129"/>
      <c r="J125" s="38"/>
      <c r="K125" s="38"/>
      <c r="L125" s="42"/>
      <c r="M125" s="217"/>
      <c r="N125" s="78"/>
      <c r="O125" s="78"/>
      <c r="P125" s="78"/>
      <c r="Q125" s="78"/>
      <c r="R125" s="78"/>
      <c r="S125" s="78"/>
      <c r="T125" s="79"/>
      <c r="AT125" s="16" t="s">
        <v>135</v>
      </c>
      <c r="AU125" s="16" t="s">
        <v>84</v>
      </c>
    </row>
    <row r="126" s="11" customFormat="1">
      <c r="B126" s="218"/>
      <c r="C126" s="219"/>
      <c r="D126" s="215" t="s">
        <v>137</v>
      </c>
      <c r="E126" s="220" t="s">
        <v>28</v>
      </c>
      <c r="F126" s="221" t="s">
        <v>168</v>
      </c>
      <c r="G126" s="219"/>
      <c r="H126" s="220" t="s">
        <v>28</v>
      </c>
      <c r="I126" s="222"/>
      <c r="J126" s="219"/>
      <c r="K126" s="219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137</v>
      </c>
      <c r="AU126" s="227" t="s">
        <v>84</v>
      </c>
      <c r="AV126" s="11" t="s">
        <v>82</v>
      </c>
      <c r="AW126" s="11" t="s">
        <v>35</v>
      </c>
      <c r="AX126" s="11" t="s">
        <v>74</v>
      </c>
      <c r="AY126" s="227" t="s">
        <v>126</v>
      </c>
    </row>
    <row r="127" s="12" customFormat="1">
      <c r="B127" s="228"/>
      <c r="C127" s="229"/>
      <c r="D127" s="215" t="s">
        <v>137</v>
      </c>
      <c r="E127" s="230" t="s">
        <v>28</v>
      </c>
      <c r="F127" s="231" t="s">
        <v>792</v>
      </c>
      <c r="G127" s="229"/>
      <c r="H127" s="232">
        <v>9.5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137</v>
      </c>
      <c r="AU127" s="238" t="s">
        <v>84</v>
      </c>
      <c r="AV127" s="12" t="s">
        <v>84</v>
      </c>
      <c r="AW127" s="12" t="s">
        <v>35</v>
      </c>
      <c r="AX127" s="12" t="s">
        <v>82</v>
      </c>
      <c r="AY127" s="238" t="s">
        <v>126</v>
      </c>
    </row>
    <row r="128" s="1" customFormat="1" ht="16.5" customHeight="1">
      <c r="B128" s="37"/>
      <c r="C128" s="203" t="s">
        <v>177</v>
      </c>
      <c r="D128" s="203" t="s">
        <v>128</v>
      </c>
      <c r="E128" s="204" t="s">
        <v>171</v>
      </c>
      <c r="F128" s="205" t="s">
        <v>172</v>
      </c>
      <c r="G128" s="206" t="s">
        <v>131</v>
      </c>
      <c r="H128" s="207">
        <v>15</v>
      </c>
      <c r="I128" s="208"/>
      <c r="J128" s="209">
        <f>ROUND(I128*H128,2)</f>
        <v>0</v>
      </c>
      <c r="K128" s="205" t="s">
        <v>132</v>
      </c>
      <c r="L128" s="42"/>
      <c r="M128" s="210" t="s">
        <v>28</v>
      </c>
      <c r="N128" s="211" t="s">
        <v>45</v>
      </c>
      <c r="O128" s="78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6" t="s">
        <v>133</v>
      </c>
      <c r="AT128" s="16" t="s">
        <v>128</v>
      </c>
      <c r="AU128" s="16" t="s">
        <v>84</v>
      </c>
      <c r="AY128" s="16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82</v>
      </c>
      <c r="BK128" s="214">
        <f>ROUND(I128*H128,2)</f>
        <v>0</v>
      </c>
      <c r="BL128" s="16" t="s">
        <v>133</v>
      </c>
      <c r="BM128" s="16" t="s">
        <v>793</v>
      </c>
    </row>
    <row r="129" s="1" customFormat="1">
      <c r="B129" s="37"/>
      <c r="C129" s="38"/>
      <c r="D129" s="215" t="s">
        <v>135</v>
      </c>
      <c r="E129" s="38"/>
      <c r="F129" s="216" t="s">
        <v>174</v>
      </c>
      <c r="G129" s="38"/>
      <c r="H129" s="38"/>
      <c r="I129" s="129"/>
      <c r="J129" s="38"/>
      <c r="K129" s="38"/>
      <c r="L129" s="42"/>
      <c r="M129" s="217"/>
      <c r="N129" s="78"/>
      <c r="O129" s="78"/>
      <c r="P129" s="78"/>
      <c r="Q129" s="78"/>
      <c r="R129" s="78"/>
      <c r="S129" s="78"/>
      <c r="T129" s="79"/>
      <c r="AT129" s="16" t="s">
        <v>135</v>
      </c>
      <c r="AU129" s="16" t="s">
        <v>84</v>
      </c>
    </row>
    <row r="130" s="11" customFormat="1">
      <c r="B130" s="218"/>
      <c r="C130" s="219"/>
      <c r="D130" s="215" t="s">
        <v>137</v>
      </c>
      <c r="E130" s="220" t="s">
        <v>28</v>
      </c>
      <c r="F130" s="221" t="s">
        <v>175</v>
      </c>
      <c r="G130" s="219"/>
      <c r="H130" s="220" t="s">
        <v>28</v>
      </c>
      <c r="I130" s="222"/>
      <c r="J130" s="219"/>
      <c r="K130" s="219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137</v>
      </c>
      <c r="AU130" s="227" t="s">
        <v>84</v>
      </c>
      <c r="AV130" s="11" t="s">
        <v>82</v>
      </c>
      <c r="AW130" s="11" t="s">
        <v>35</v>
      </c>
      <c r="AX130" s="11" t="s">
        <v>74</v>
      </c>
      <c r="AY130" s="227" t="s">
        <v>126</v>
      </c>
    </row>
    <row r="131" s="12" customFormat="1">
      <c r="B131" s="228"/>
      <c r="C131" s="229"/>
      <c r="D131" s="215" t="s">
        <v>137</v>
      </c>
      <c r="E131" s="230" t="s">
        <v>28</v>
      </c>
      <c r="F131" s="231" t="s">
        <v>794</v>
      </c>
      <c r="G131" s="229"/>
      <c r="H131" s="232">
        <v>15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137</v>
      </c>
      <c r="AU131" s="238" t="s">
        <v>84</v>
      </c>
      <c r="AV131" s="12" t="s">
        <v>84</v>
      </c>
      <c r="AW131" s="12" t="s">
        <v>35</v>
      </c>
      <c r="AX131" s="12" t="s">
        <v>82</v>
      </c>
      <c r="AY131" s="238" t="s">
        <v>126</v>
      </c>
    </row>
    <row r="132" s="1" customFormat="1" ht="16.5" customHeight="1">
      <c r="B132" s="37"/>
      <c r="C132" s="203" t="s">
        <v>183</v>
      </c>
      <c r="D132" s="203" t="s">
        <v>128</v>
      </c>
      <c r="E132" s="204" t="s">
        <v>178</v>
      </c>
      <c r="F132" s="205" t="s">
        <v>179</v>
      </c>
      <c r="G132" s="206" t="s">
        <v>131</v>
      </c>
      <c r="H132" s="207">
        <v>7.5</v>
      </c>
      <c r="I132" s="208"/>
      <c r="J132" s="209">
        <f>ROUND(I132*H132,2)</f>
        <v>0</v>
      </c>
      <c r="K132" s="205" t="s">
        <v>132</v>
      </c>
      <c r="L132" s="42"/>
      <c r="M132" s="210" t="s">
        <v>28</v>
      </c>
      <c r="N132" s="211" t="s">
        <v>45</v>
      </c>
      <c r="O132" s="78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6" t="s">
        <v>133</v>
      </c>
      <c r="AT132" s="16" t="s">
        <v>128</v>
      </c>
      <c r="AU132" s="16" t="s">
        <v>84</v>
      </c>
      <c r="AY132" s="16" t="s">
        <v>126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82</v>
      </c>
      <c r="BK132" s="214">
        <f>ROUND(I132*H132,2)</f>
        <v>0</v>
      </c>
      <c r="BL132" s="16" t="s">
        <v>133</v>
      </c>
      <c r="BM132" s="16" t="s">
        <v>795</v>
      </c>
    </row>
    <row r="133" s="1" customFormat="1">
      <c r="B133" s="37"/>
      <c r="C133" s="38"/>
      <c r="D133" s="215" t="s">
        <v>135</v>
      </c>
      <c r="E133" s="38"/>
      <c r="F133" s="216" t="s">
        <v>181</v>
      </c>
      <c r="G133" s="38"/>
      <c r="H133" s="38"/>
      <c r="I133" s="129"/>
      <c r="J133" s="38"/>
      <c r="K133" s="38"/>
      <c r="L133" s="42"/>
      <c r="M133" s="217"/>
      <c r="N133" s="78"/>
      <c r="O133" s="78"/>
      <c r="P133" s="78"/>
      <c r="Q133" s="78"/>
      <c r="R133" s="78"/>
      <c r="S133" s="78"/>
      <c r="T133" s="79"/>
      <c r="AT133" s="16" t="s">
        <v>135</v>
      </c>
      <c r="AU133" s="16" t="s">
        <v>84</v>
      </c>
    </row>
    <row r="134" s="11" customFormat="1">
      <c r="B134" s="218"/>
      <c r="C134" s="219"/>
      <c r="D134" s="215" t="s">
        <v>137</v>
      </c>
      <c r="E134" s="220" t="s">
        <v>28</v>
      </c>
      <c r="F134" s="221" t="s">
        <v>148</v>
      </c>
      <c r="G134" s="219"/>
      <c r="H134" s="220" t="s">
        <v>28</v>
      </c>
      <c r="I134" s="222"/>
      <c r="J134" s="219"/>
      <c r="K134" s="219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137</v>
      </c>
      <c r="AU134" s="227" t="s">
        <v>84</v>
      </c>
      <c r="AV134" s="11" t="s">
        <v>82</v>
      </c>
      <c r="AW134" s="11" t="s">
        <v>35</v>
      </c>
      <c r="AX134" s="11" t="s">
        <v>74</v>
      </c>
      <c r="AY134" s="227" t="s">
        <v>126</v>
      </c>
    </row>
    <row r="135" s="12" customFormat="1">
      <c r="B135" s="228"/>
      <c r="C135" s="229"/>
      <c r="D135" s="215" t="s">
        <v>137</v>
      </c>
      <c r="E135" s="230" t="s">
        <v>28</v>
      </c>
      <c r="F135" s="231" t="s">
        <v>796</v>
      </c>
      <c r="G135" s="229"/>
      <c r="H135" s="232">
        <v>7.5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137</v>
      </c>
      <c r="AU135" s="238" t="s">
        <v>84</v>
      </c>
      <c r="AV135" s="12" t="s">
        <v>84</v>
      </c>
      <c r="AW135" s="12" t="s">
        <v>35</v>
      </c>
      <c r="AX135" s="12" t="s">
        <v>82</v>
      </c>
      <c r="AY135" s="238" t="s">
        <v>126</v>
      </c>
    </row>
    <row r="136" s="1" customFormat="1" ht="16.5" customHeight="1">
      <c r="B136" s="37"/>
      <c r="C136" s="203" t="s">
        <v>191</v>
      </c>
      <c r="D136" s="203" t="s">
        <v>128</v>
      </c>
      <c r="E136" s="204" t="s">
        <v>184</v>
      </c>
      <c r="F136" s="205" t="s">
        <v>185</v>
      </c>
      <c r="G136" s="206" t="s">
        <v>186</v>
      </c>
      <c r="H136" s="207">
        <v>15</v>
      </c>
      <c r="I136" s="208"/>
      <c r="J136" s="209">
        <f>ROUND(I136*H136,2)</f>
        <v>0</v>
      </c>
      <c r="K136" s="205" t="s">
        <v>132</v>
      </c>
      <c r="L136" s="42"/>
      <c r="M136" s="210" t="s">
        <v>28</v>
      </c>
      <c r="N136" s="211" t="s">
        <v>45</v>
      </c>
      <c r="O136" s="78"/>
      <c r="P136" s="212">
        <f>O136*H136</f>
        <v>0</v>
      </c>
      <c r="Q136" s="212">
        <v>0.00084000000000000003</v>
      </c>
      <c r="R136" s="212">
        <f>Q136*H136</f>
        <v>0.0126</v>
      </c>
      <c r="S136" s="212">
        <v>0</v>
      </c>
      <c r="T136" s="213">
        <f>S136*H136</f>
        <v>0</v>
      </c>
      <c r="AR136" s="16" t="s">
        <v>133</v>
      </c>
      <c r="AT136" s="16" t="s">
        <v>128</v>
      </c>
      <c r="AU136" s="16" t="s">
        <v>84</v>
      </c>
      <c r="AY136" s="16" t="s">
        <v>126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82</v>
      </c>
      <c r="BK136" s="214">
        <f>ROUND(I136*H136,2)</f>
        <v>0</v>
      </c>
      <c r="BL136" s="16" t="s">
        <v>133</v>
      </c>
      <c r="BM136" s="16" t="s">
        <v>797</v>
      </c>
    </row>
    <row r="137" s="1" customFormat="1">
      <c r="B137" s="37"/>
      <c r="C137" s="38"/>
      <c r="D137" s="215" t="s">
        <v>135</v>
      </c>
      <c r="E137" s="38"/>
      <c r="F137" s="216" t="s">
        <v>188</v>
      </c>
      <c r="G137" s="38"/>
      <c r="H137" s="38"/>
      <c r="I137" s="129"/>
      <c r="J137" s="38"/>
      <c r="K137" s="38"/>
      <c r="L137" s="42"/>
      <c r="M137" s="217"/>
      <c r="N137" s="78"/>
      <c r="O137" s="78"/>
      <c r="P137" s="78"/>
      <c r="Q137" s="78"/>
      <c r="R137" s="78"/>
      <c r="S137" s="78"/>
      <c r="T137" s="79"/>
      <c r="AT137" s="16" t="s">
        <v>135</v>
      </c>
      <c r="AU137" s="16" t="s">
        <v>84</v>
      </c>
    </row>
    <row r="138" s="11" customFormat="1">
      <c r="B138" s="218"/>
      <c r="C138" s="219"/>
      <c r="D138" s="215" t="s">
        <v>137</v>
      </c>
      <c r="E138" s="220" t="s">
        <v>28</v>
      </c>
      <c r="F138" s="221" t="s">
        <v>175</v>
      </c>
      <c r="G138" s="219"/>
      <c r="H138" s="220" t="s">
        <v>28</v>
      </c>
      <c r="I138" s="222"/>
      <c r="J138" s="219"/>
      <c r="K138" s="219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137</v>
      </c>
      <c r="AU138" s="227" t="s">
        <v>84</v>
      </c>
      <c r="AV138" s="11" t="s">
        <v>82</v>
      </c>
      <c r="AW138" s="11" t="s">
        <v>35</v>
      </c>
      <c r="AX138" s="11" t="s">
        <v>74</v>
      </c>
      <c r="AY138" s="227" t="s">
        <v>126</v>
      </c>
    </row>
    <row r="139" s="11" customFormat="1">
      <c r="B139" s="218"/>
      <c r="C139" s="219"/>
      <c r="D139" s="215" t="s">
        <v>137</v>
      </c>
      <c r="E139" s="220" t="s">
        <v>28</v>
      </c>
      <c r="F139" s="221" t="s">
        <v>189</v>
      </c>
      <c r="G139" s="219"/>
      <c r="H139" s="220" t="s">
        <v>28</v>
      </c>
      <c r="I139" s="222"/>
      <c r="J139" s="219"/>
      <c r="K139" s="219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137</v>
      </c>
      <c r="AU139" s="227" t="s">
        <v>84</v>
      </c>
      <c r="AV139" s="11" t="s">
        <v>82</v>
      </c>
      <c r="AW139" s="11" t="s">
        <v>35</v>
      </c>
      <c r="AX139" s="11" t="s">
        <v>74</v>
      </c>
      <c r="AY139" s="227" t="s">
        <v>126</v>
      </c>
    </row>
    <row r="140" s="12" customFormat="1">
      <c r="B140" s="228"/>
      <c r="C140" s="229"/>
      <c r="D140" s="215" t="s">
        <v>137</v>
      </c>
      <c r="E140" s="230" t="s">
        <v>28</v>
      </c>
      <c r="F140" s="231" t="s">
        <v>798</v>
      </c>
      <c r="G140" s="229"/>
      <c r="H140" s="232">
        <v>15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137</v>
      </c>
      <c r="AU140" s="238" t="s">
        <v>84</v>
      </c>
      <c r="AV140" s="12" t="s">
        <v>84</v>
      </c>
      <c r="AW140" s="12" t="s">
        <v>35</v>
      </c>
      <c r="AX140" s="12" t="s">
        <v>82</v>
      </c>
      <c r="AY140" s="238" t="s">
        <v>126</v>
      </c>
    </row>
    <row r="141" s="1" customFormat="1" ht="16.5" customHeight="1">
      <c r="B141" s="37"/>
      <c r="C141" s="203" t="s">
        <v>196</v>
      </c>
      <c r="D141" s="203" t="s">
        <v>128</v>
      </c>
      <c r="E141" s="204" t="s">
        <v>192</v>
      </c>
      <c r="F141" s="205" t="s">
        <v>193</v>
      </c>
      <c r="G141" s="206" t="s">
        <v>186</v>
      </c>
      <c r="H141" s="207">
        <v>15</v>
      </c>
      <c r="I141" s="208"/>
      <c r="J141" s="209">
        <f>ROUND(I141*H141,2)</f>
        <v>0</v>
      </c>
      <c r="K141" s="205" t="s">
        <v>132</v>
      </c>
      <c r="L141" s="42"/>
      <c r="M141" s="210" t="s">
        <v>28</v>
      </c>
      <c r="N141" s="211" t="s">
        <v>45</v>
      </c>
      <c r="O141" s="78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6" t="s">
        <v>133</v>
      </c>
      <c r="AT141" s="16" t="s">
        <v>128</v>
      </c>
      <c r="AU141" s="16" t="s">
        <v>84</v>
      </c>
      <c r="AY141" s="16" t="s">
        <v>126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82</v>
      </c>
      <c r="BK141" s="214">
        <f>ROUND(I141*H141,2)</f>
        <v>0</v>
      </c>
      <c r="BL141" s="16" t="s">
        <v>133</v>
      </c>
      <c r="BM141" s="16" t="s">
        <v>799</v>
      </c>
    </row>
    <row r="142" s="1" customFormat="1">
      <c r="B142" s="37"/>
      <c r="C142" s="38"/>
      <c r="D142" s="215" t="s">
        <v>135</v>
      </c>
      <c r="E142" s="38"/>
      <c r="F142" s="216" t="s">
        <v>195</v>
      </c>
      <c r="G142" s="38"/>
      <c r="H142" s="38"/>
      <c r="I142" s="129"/>
      <c r="J142" s="38"/>
      <c r="K142" s="38"/>
      <c r="L142" s="42"/>
      <c r="M142" s="217"/>
      <c r="N142" s="78"/>
      <c r="O142" s="78"/>
      <c r="P142" s="78"/>
      <c r="Q142" s="78"/>
      <c r="R142" s="78"/>
      <c r="S142" s="78"/>
      <c r="T142" s="79"/>
      <c r="AT142" s="16" t="s">
        <v>135</v>
      </c>
      <c r="AU142" s="16" t="s">
        <v>84</v>
      </c>
    </row>
    <row r="143" s="1" customFormat="1" ht="16.5" customHeight="1">
      <c r="B143" s="37"/>
      <c r="C143" s="203" t="s">
        <v>203</v>
      </c>
      <c r="D143" s="203" t="s">
        <v>128</v>
      </c>
      <c r="E143" s="204" t="s">
        <v>197</v>
      </c>
      <c r="F143" s="205" t="s">
        <v>198</v>
      </c>
      <c r="G143" s="206" t="s">
        <v>131</v>
      </c>
      <c r="H143" s="207">
        <v>15</v>
      </c>
      <c r="I143" s="208"/>
      <c r="J143" s="209">
        <f>ROUND(I143*H143,2)</f>
        <v>0</v>
      </c>
      <c r="K143" s="205" t="s">
        <v>132</v>
      </c>
      <c r="L143" s="42"/>
      <c r="M143" s="210" t="s">
        <v>28</v>
      </c>
      <c r="N143" s="211" t="s">
        <v>45</v>
      </c>
      <c r="O143" s="78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6" t="s">
        <v>133</v>
      </c>
      <c r="AT143" s="16" t="s">
        <v>128</v>
      </c>
      <c r="AU143" s="16" t="s">
        <v>84</v>
      </c>
      <c r="AY143" s="16" t="s">
        <v>126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82</v>
      </c>
      <c r="BK143" s="214">
        <f>ROUND(I143*H143,2)</f>
        <v>0</v>
      </c>
      <c r="BL143" s="16" t="s">
        <v>133</v>
      </c>
      <c r="BM143" s="16" t="s">
        <v>800</v>
      </c>
    </row>
    <row r="144" s="1" customFormat="1">
      <c r="B144" s="37"/>
      <c r="C144" s="38"/>
      <c r="D144" s="215" t="s">
        <v>135</v>
      </c>
      <c r="E144" s="38"/>
      <c r="F144" s="216" t="s">
        <v>200</v>
      </c>
      <c r="G144" s="38"/>
      <c r="H144" s="38"/>
      <c r="I144" s="129"/>
      <c r="J144" s="38"/>
      <c r="K144" s="38"/>
      <c r="L144" s="42"/>
      <c r="M144" s="217"/>
      <c r="N144" s="78"/>
      <c r="O144" s="78"/>
      <c r="P144" s="78"/>
      <c r="Q144" s="78"/>
      <c r="R144" s="78"/>
      <c r="S144" s="78"/>
      <c r="T144" s="79"/>
      <c r="AT144" s="16" t="s">
        <v>135</v>
      </c>
      <c r="AU144" s="16" t="s">
        <v>84</v>
      </c>
    </row>
    <row r="145" s="11" customFormat="1">
      <c r="B145" s="218"/>
      <c r="C145" s="219"/>
      <c r="D145" s="215" t="s">
        <v>137</v>
      </c>
      <c r="E145" s="220" t="s">
        <v>28</v>
      </c>
      <c r="F145" s="221" t="s">
        <v>201</v>
      </c>
      <c r="G145" s="219"/>
      <c r="H145" s="220" t="s">
        <v>28</v>
      </c>
      <c r="I145" s="222"/>
      <c r="J145" s="219"/>
      <c r="K145" s="219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137</v>
      </c>
      <c r="AU145" s="227" t="s">
        <v>84</v>
      </c>
      <c r="AV145" s="11" t="s">
        <v>82</v>
      </c>
      <c r="AW145" s="11" t="s">
        <v>35</v>
      </c>
      <c r="AX145" s="11" t="s">
        <v>74</v>
      </c>
      <c r="AY145" s="227" t="s">
        <v>126</v>
      </c>
    </row>
    <row r="146" s="12" customFormat="1">
      <c r="B146" s="228"/>
      <c r="C146" s="229"/>
      <c r="D146" s="215" t="s">
        <v>137</v>
      </c>
      <c r="E146" s="230" t="s">
        <v>28</v>
      </c>
      <c r="F146" s="231" t="s">
        <v>473</v>
      </c>
      <c r="G146" s="229"/>
      <c r="H146" s="232">
        <v>15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137</v>
      </c>
      <c r="AU146" s="238" t="s">
        <v>84</v>
      </c>
      <c r="AV146" s="12" t="s">
        <v>84</v>
      </c>
      <c r="AW146" s="12" t="s">
        <v>35</v>
      </c>
      <c r="AX146" s="12" t="s">
        <v>82</v>
      </c>
      <c r="AY146" s="238" t="s">
        <v>126</v>
      </c>
    </row>
    <row r="147" s="1" customFormat="1" ht="16.5" customHeight="1">
      <c r="B147" s="37"/>
      <c r="C147" s="203" t="s">
        <v>217</v>
      </c>
      <c r="D147" s="203" t="s">
        <v>128</v>
      </c>
      <c r="E147" s="204" t="s">
        <v>204</v>
      </c>
      <c r="F147" s="205" t="s">
        <v>205</v>
      </c>
      <c r="G147" s="206" t="s">
        <v>131</v>
      </c>
      <c r="H147" s="207">
        <v>54.799999999999997</v>
      </c>
      <c r="I147" s="208"/>
      <c r="J147" s="209">
        <f>ROUND(I147*H147,2)</f>
        <v>0</v>
      </c>
      <c r="K147" s="205" t="s">
        <v>132</v>
      </c>
      <c r="L147" s="42"/>
      <c r="M147" s="210" t="s">
        <v>28</v>
      </c>
      <c r="N147" s="211" t="s">
        <v>45</v>
      </c>
      <c r="O147" s="78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AR147" s="16" t="s">
        <v>133</v>
      </c>
      <c r="AT147" s="16" t="s">
        <v>128</v>
      </c>
      <c r="AU147" s="16" t="s">
        <v>84</v>
      </c>
      <c r="AY147" s="16" t="s">
        <v>126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82</v>
      </c>
      <c r="BK147" s="214">
        <f>ROUND(I147*H147,2)</f>
        <v>0</v>
      </c>
      <c r="BL147" s="16" t="s">
        <v>133</v>
      </c>
      <c r="BM147" s="16" t="s">
        <v>801</v>
      </c>
    </row>
    <row r="148" s="1" customFormat="1">
      <c r="B148" s="37"/>
      <c r="C148" s="38"/>
      <c r="D148" s="215" t="s">
        <v>135</v>
      </c>
      <c r="E148" s="38"/>
      <c r="F148" s="216" t="s">
        <v>207</v>
      </c>
      <c r="G148" s="38"/>
      <c r="H148" s="38"/>
      <c r="I148" s="129"/>
      <c r="J148" s="38"/>
      <c r="K148" s="38"/>
      <c r="L148" s="42"/>
      <c r="M148" s="217"/>
      <c r="N148" s="78"/>
      <c r="O148" s="78"/>
      <c r="P148" s="78"/>
      <c r="Q148" s="78"/>
      <c r="R148" s="78"/>
      <c r="S148" s="78"/>
      <c r="T148" s="79"/>
      <c r="AT148" s="16" t="s">
        <v>135</v>
      </c>
      <c r="AU148" s="16" t="s">
        <v>84</v>
      </c>
    </row>
    <row r="149" s="11" customFormat="1">
      <c r="B149" s="218"/>
      <c r="C149" s="219"/>
      <c r="D149" s="215" t="s">
        <v>137</v>
      </c>
      <c r="E149" s="220" t="s">
        <v>28</v>
      </c>
      <c r="F149" s="221" t="s">
        <v>208</v>
      </c>
      <c r="G149" s="219"/>
      <c r="H149" s="220" t="s">
        <v>28</v>
      </c>
      <c r="I149" s="222"/>
      <c r="J149" s="219"/>
      <c r="K149" s="219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137</v>
      </c>
      <c r="AU149" s="227" t="s">
        <v>84</v>
      </c>
      <c r="AV149" s="11" t="s">
        <v>82</v>
      </c>
      <c r="AW149" s="11" t="s">
        <v>35</v>
      </c>
      <c r="AX149" s="11" t="s">
        <v>74</v>
      </c>
      <c r="AY149" s="227" t="s">
        <v>126</v>
      </c>
    </row>
    <row r="150" s="11" customFormat="1">
      <c r="B150" s="218"/>
      <c r="C150" s="219"/>
      <c r="D150" s="215" t="s">
        <v>137</v>
      </c>
      <c r="E150" s="220" t="s">
        <v>28</v>
      </c>
      <c r="F150" s="221" t="s">
        <v>209</v>
      </c>
      <c r="G150" s="219"/>
      <c r="H150" s="220" t="s">
        <v>28</v>
      </c>
      <c r="I150" s="222"/>
      <c r="J150" s="219"/>
      <c r="K150" s="219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137</v>
      </c>
      <c r="AU150" s="227" t="s">
        <v>84</v>
      </c>
      <c r="AV150" s="11" t="s">
        <v>82</v>
      </c>
      <c r="AW150" s="11" t="s">
        <v>35</v>
      </c>
      <c r="AX150" s="11" t="s">
        <v>74</v>
      </c>
      <c r="AY150" s="227" t="s">
        <v>126</v>
      </c>
    </row>
    <row r="151" s="12" customFormat="1">
      <c r="B151" s="228"/>
      <c r="C151" s="229"/>
      <c r="D151" s="215" t="s">
        <v>137</v>
      </c>
      <c r="E151" s="230" t="s">
        <v>28</v>
      </c>
      <c r="F151" s="231" t="s">
        <v>802</v>
      </c>
      <c r="G151" s="229"/>
      <c r="H151" s="232">
        <v>49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137</v>
      </c>
      <c r="AU151" s="238" t="s">
        <v>84</v>
      </c>
      <c r="AV151" s="12" t="s">
        <v>84</v>
      </c>
      <c r="AW151" s="12" t="s">
        <v>35</v>
      </c>
      <c r="AX151" s="12" t="s">
        <v>74</v>
      </c>
      <c r="AY151" s="238" t="s">
        <v>126</v>
      </c>
    </row>
    <row r="152" s="11" customFormat="1">
      <c r="B152" s="218"/>
      <c r="C152" s="219"/>
      <c r="D152" s="215" t="s">
        <v>137</v>
      </c>
      <c r="E152" s="220" t="s">
        <v>28</v>
      </c>
      <c r="F152" s="221" t="s">
        <v>211</v>
      </c>
      <c r="G152" s="219"/>
      <c r="H152" s="220" t="s">
        <v>28</v>
      </c>
      <c r="I152" s="222"/>
      <c r="J152" s="219"/>
      <c r="K152" s="219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137</v>
      </c>
      <c r="AU152" s="227" t="s">
        <v>84</v>
      </c>
      <c r="AV152" s="11" t="s">
        <v>82</v>
      </c>
      <c r="AW152" s="11" t="s">
        <v>35</v>
      </c>
      <c r="AX152" s="11" t="s">
        <v>74</v>
      </c>
      <c r="AY152" s="227" t="s">
        <v>126</v>
      </c>
    </row>
    <row r="153" s="11" customFormat="1">
      <c r="B153" s="218"/>
      <c r="C153" s="219"/>
      <c r="D153" s="215" t="s">
        <v>137</v>
      </c>
      <c r="E153" s="220" t="s">
        <v>28</v>
      </c>
      <c r="F153" s="221" t="s">
        <v>212</v>
      </c>
      <c r="G153" s="219"/>
      <c r="H153" s="220" t="s">
        <v>28</v>
      </c>
      <c r="I153" s="222"/>
      <c r="J153" s="219"/>
      <c r="K153" s="219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137</v>
      </c>
      <c r="AU153" s="227" t="s">
        <v>84</v>
      </c>
      <c r="AV153" s="11" t="s">
        <v>82</v>
      </c>
      <c r="AW153" s="11" t="s">
        <v>35</v>
      </c>
      <c r="AX153" s="11" t="s">
        <v>74</v>
      </c>
      <c r="AY153" s="227" t="s">
        <v>126</v>
      </c>
    </row>
    <row r="154" s="12" customFormat="1">
      <c r="B154" s="228"/>
      <c r="C154" s="229"/>
      <c r="D154" s="215" t="s">
        <v>137</v>
      </c>
      <c r="E154" s="230" t="s">
        <v>28</v>
      </c>
      <c r="F154" s="231" t="s">
        <v>803</v>
      </c>
      <c r="G154" s="229"/>
      <c r="H154" s="232">
        <v>4.2999999999999998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137</v>
      </c>
      <c r="AU154" s="238" t="s">
        <v>84</v>
      </c>
      <c r="AV154" s="12" t="s">
        <v>84</v>
      </c>
      <c r="AW154" s="12" t="s">
        <v>35</v>
      </c>
      <c r="AX154" s="12" t="s">
        <v>74</v>
      </c>
      <c r="AY154" s="238" t="s">
        <v>126</v>
      </c>
    </row>
    <row r="155" s="11" customFormat="1">
      <c r="B155" s="218"/>
      <c r="C155" s="219"/>
      <c r="D155" s="215" t="s">
        <v>137</v>
      </c>
      <c r="E155" s="220" t="s">
        <v>28</v>
      </c>
      <c r="F155" s="221" t="s">
        <v>214</v>
      </c>
      <c r="G155" s="219"/>
      <c r="H155" s="220" t="s">
        <v>28</v>
      </c>
      <c r="I155" s="222"/>
      <c r="J155" s="219"/>
      <c r="K155" s="219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137</v>
      </c>
      <c r="AU155" s="227" t="s">
        <v>84</v>
      </c>
      <c r="AV155" s="11" t="s">
        <v>82</v>
      </c>
      <c r="AW155" s="11" t="s">
        <v>35</v>
      </c>
      <c r="AX155" s="11" t="s">
        <v>74</v>
      </c>
      <c r="AY155" s="227" t="s">
        <v>126</v>
      </c>
    </row>
    <row r="156" s="11" customFormat="1">
      <c r="B156" s="218"/>
      <c r="C156" s="219"/>
      <c r="D156" s="215" t="s">
        <v>137</v>
      </c>
      <c r="E156" s="220" t="s">
        <v>28</v>
      </c>
      <c r="F156" s="221" t="s">
        <v>215</v>
      </c>
      <c r="G156" s="219"/>
      <c r="H156" s="220" t="s">
        <v>28</v>
      </c>
      <c r="I156" s="222"/>
      <c r="J156" s="219"/>
      <c r="K156" s="219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137</v>
      </c>
      <c r="AU156" s="227" t="s">
        <v>84</v>
      </c>
      <c r="AV156" s="11" t="s">
        <v>82</v>
      </c>
      <c r="AW156" s="11" t="s">
        <v>35</v>
      </c>
      <c r="AX156" s="11" t="s">
        <v>74</v>
      </c>
      <c r="AY156" s="227" t="s">
        <v>126</v>
      </c>
    </row>
    <row r="157" s="12" customFormat="1">
      <c r="B157" s="228"/>
      <c r="C157" s="229"/>
      <c r="D157" s="215" t="s">
        <v>137</v>
      </c>
      <c r="E157" s="230" t="s">
        <v>28</v>
      </c>
      <c r="F157" s="231" t="s">
        <v>804</v>
      </c>
      <c r="G157" s="229"/>
      <c r="H157" s="232">
        <v>1.5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137</v>
      </c>
      <c r="AU157" s="238" t="s">
        <v>84</v>
      </c>
      <c r="AV157" s="12" t="s">
        <v>84</v>
      </c>
      <c r="AW157" s="12" t="s">
        <v>35</v>
      </c>
      <c r="AX157" s="12" t="s">
        <v>74</v>
      </c>
      <c r="AY157" s="238" t="s">
        <v>126</v>
      </c>
    </row>
    <row r="158" s="13" customFormat="1">
      <c r="B158" s="239"/>
      <c r="C158" s="240"/>
      <c r="D158" s="215" t="s">
        <v>137</v>
      </c>
      <c r="E158" s="241" t="s">
        <v>28</v>
      </c>
      <c r="F158" s="242" t="s">
        <v>143</v>
      </c>
      <c r="G158" s="240"/>
      <c r="H158" s="243">
        <v>54.799999999999997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137</v>
      </c>
      <c r="AU158" s="249" t="s">
        <v>84</v>
      </c>
      <c r="AV158" s="13" t="s">
        <v>133</v>
      </c>
      <c r="AW158" s="13" t="s">
        <v>35</v>
      </c>
      <c r="AX158" s="13" t="s">
        <v>82</v>
      </c>
      <c r="AY158" s="249" t="s">
        <v>126</v>
      </c>
    </row>
    <row r="159" s="1" customFormat="1" ht="16.5" customHeight="1">
      <c r="B159" s="37"/>
      <c r="C159" s="203" t="s">
        <v>227</v>
      </c>
      <c r="D159" s="203" t="s">
        <v>128</v>
      </c>
      <c r="E159" s="204" t="s">
        <v>218</v>
      </c>
      <c r="F159" s="205" t="s">
        <v>219</v>
      </c>
      <c r="G159" s="206" t="s">
        <v>131</v>
      </c>
      <c r="H159" s="207">
        <v>833</v>
      </c>
      <c r="I159" s="208"/>
      <c r="J159" s="209">
        <f>ROUND(I159*H159,2)</f>
        <v>0</v>
      </c>
      <c r="K159" s="205" t="s">
        <v>132</v>
      </c>
      <c r="L159" s="42"/>
      <c r="M159" s="210" t="s">
        <v>28</v>
      </c>
      <c r="N159" s="211" t="s">
        <v>45</v>
      </c>
      <c r="O159" s="78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6" t="s">
        <v>133</v>
      </c>
      <c r="AT159" s="16" t="s">
        <v>128</v>
      </c>
      <c r="AU159" s="16" t="s">
        <v>84</v>
      </c>
      <c r="AY159" s="16" t="s">
        <v>126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82</v>
      </c>
      <c r="BK159" s="214">
        <f>ROUND(I159*H159,2)</f>
        <v>0</v>
      </c>
      <c r="BL159" s="16" t="s">
        <v>133</v>
      </c>
      <c r="BM159" s="16" t="s">
        <v>805</v>
      </c>
    </row>
    <row r="160" s="1" customFormat="1">
      <c r="B160" s="37"/>
      <c r="C160" s="38"/>
      <c r="D160" s="215" t="s">
        <v>135</v>
      </c>
      <c r="E160" s="38"/>
      <c r="F160" s="216" t="s">
        <v>221</v>
      </c>
      <c r="G160" s="38"/>
      <c r="H160" s="38"/>
      <c r="I160" s="129"/>
      <c r="J160" s="38"/>
      <c r="K160" s="38"/>
      <c r="L160" s="42"/>
      <c r="M160" s="217"/>
      <c r="N160" s="78"/>
      <c r="O160" s="78"/>
      <c r="P160" s="78"/>
      <c r="Q160" s="78"/>
      <c r="R160" s="78"/>
      <c r="S160" s="78"/>
      <c r="T160" s="79"/>
      <c r="AT160" s="16" t="s">
        <v>135</v>
      </c>
      <c r="AU160" s="16" t="s">
        <v>84</v>
      </c>
    </row>
    <row r="161" s="11" customFormat="1">
      <c r="B161" s="218"/>
      <c r="C161" s="219"/>
      <c r="D161" s="215" t="s">
        <v>137</v>
      </c>
      <c r="E161" s="220" t="s">
        <v>28</v>
      </c>
      <c r="F161" s="221" t="s">
        <v>222</v>
      </c>
      <c r="G161" s="219"/>
      <c r="H161" s="220" t="s">
        <v>28</v>
      </c>
      <c r="I161" s="222"/>
      <c r="J161" s="219"/>
      <c r="K161" s="219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137</v>
      </c>
      <c r="AU161" s="227" t="s">
        <v>84</v>
      </c>
      <c r="AV161" s="11" t="s">
        <v>82</v>
      </c>
      <c r="AW161" s="11" t="s">
        <v>35</v>
      </c>
      <c r="AX161" s="11" t="s">
        <v>74</v>
      </c>
      <c r="AY161" s="227" t="s">
        <v>126</v>
      </c>
    </row>
    <row r="162" s="11" customFormat="1">
      <c r="B162" s="218"/>
      <c r="C162" s="219"/>
      <c r="D162" s="215" t="s">
        <v>137</v>
      </c>
      <c r="E162" s="220" t="s">
        <v>28</v>
      </c>
      <c r="F162" s="221" t="s">
        <v>223</v>
      </c>
      <c r="G162" s="219"/>
      <c r="H162" s="220" t="s">
        <v>28</v>
      </c>
      <c r="I162" s="222"/>
      <c r="J162" s="219"/>
      <c r="K162" s="219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137</v>
      </c>
      <c r="AU162" s="227" t="s">
        <v>84</v>
      </c>
      <c r="AV162" s="11" t="s">
        <v>82</v>
      </c>
      <c r="AW162" s="11" t="s">
        <v>35</v>
      </c>
      <c r="AX162" s="11" t="s">
        <v>74</v>
      </c>
      <c r="AY162" s="227" t="s">
        <v>126</v>
      </c>
    </row>
    <row r="163" s="12" customFormat="1">
      <c r="B163" s="228"/>
      <c r="C163" s="229"/>
      <c r="D163" s="215" t="s">
        <v>137</v>
      </c>
      <c r="E163" s="230" t="s">
        <v>28</v>
      </c>
      <c r="F163" s="231" t="s">
        <v>806</v>
      </c>
      <c r="G163" s="229"/>
      <c r="H163" s="232">
        <v>882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137</v>
      </c>
      <c r="AU163" s="238" t="s">
        <v>84</v>
      </c>
      <c r="AV163" s="12" t="s">
        <v>84</v>
      </c>
      <c r="AW163" s="12" t="s">
        <v>35</v>
      </c>
      <c r="AX163" s="12" t="s">
        <v>74</v>
      </c>
      <c r="AY163" s="238" t="s">
        <v>126</v>
      </c>
    </row>
    <row r="164" s="11" customFormat="1">
      <c r="B164" s="218"/>
      <c r="C164" s="219"/>
      <c r="D164" s="215" t="s">
        <v>137</v>
      </c>
      <c r="E164" s="220" t="s">
        <v>28</v>
      </c>
      <c r="F164" s="221" t="s">
        <v>225</v>
      </c>
      <c r="G164" s="219"/>
      <c r="H164" s="220" t="s">
        <v>28</v>
      </c>
      <c r="I164" s="222"/>
      <c r="J164" s="219"/>
      <c r="K164" s="219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137</v>
      </c>
      <c r="AU164" s="227" t="s">
        <v>84</v>
      </c>
      <c r="AV164" s="11" t="s">
        <v>82</v>
      </c>
      <c r="AW164" s="11" t="s">
        <v>35</v>
      </c>
      <c r="AX164" s="11" t="s">
        <v>74</v>
      </c>
      <c r="AY164" s="227" t="s">
        <v>126</v>
      </c>
    </row>
    <row r="165" s="11" customFormat="1">
      <c r="B165" s="218"/>
      <c r="C165" s="219"/>
      <c r="D165" s="215" t="s">
        <v>137</v>
      </c>
      <c r="E165" s="220" t="s">
        <v>28</v>
      </c>
      <c r="F165" s="221" t="s">
        <v>209</v>
      </c>
      <c r="G165" s="219"/>
      <c r="H165" s="220" t="s">
        <v>28</v>
      </c>
      <c r="I165" s="222"/>
      <c r="J165" s="219"/>
      <c r="K165" s="219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137</v>
      </c>
      <c r="AU165" s="227" t="s">
        <v>84</v>
      </c>
      <c r="AV165" s="11" t="s">
        <v>82</v>
      </c>
      <c r="AW165" s="11" t="s">
        <v>35</v>
      </c>
      <c r="AX165" s="11" t="s">
        <v>74</v>
      </c>
      <c r="AY165" s="227" t="s">
        <v>126</v>
      </c>
    </row>
    <row r="166" s="12" customFormat="1">
      <c r="B166" s="228"/>
      <c r="C166" s="229"/>
      <c r="D166" s="215" t="s">
        <v>137</v>
      </c>
      <c r="E166" s="230" t="s">
        <v>28</v>
      </c>
      <c r="F166" s="231" t="s">
        <v>807</v>
      </c>
      <c r="G166" s="229"/>
      <c r="H166" s="232">
        <v>-49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137</v>
      </c>
      <c r="AU166" s="238" t="s">
        <v>84</v>
      </c>
      <c r="AV166" s="12" t="s">
        <v>84</v>
      </c>
      <c r="AW166" s="12" t="s">
        <v>35</v>
      </c>
      <c r="AX166" s="12" t="s">
        <v>74</v>
      </c>
      <c r="AY166" s="238" t="s">
        <v>126</v>
      </c>
    </row>
    <row r="167" s="13" customFormat="1">
      <c r="B167" s="239"/>
      <c r="C167" s="240"/>
      <c r="D167" s="215" t="s">
        <v>137</v>
      </c>
      <c r="E167" s="241" t="s">
        <v>28</v>
      </c>
      <c r="F167" s="242" t="s">
        <v>143</v>
      </c>
      <c r="G167" s="240"/>
      <c r="H167" s="243">
        <v>833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137</v>
      </c>
      <c r="AU167" s="249" t="s">
        <v>84</v>
      </c>
      <c r="AV167" s="13" t="s">
        <v>133</v>
      </c>
      <c r="AW167" s="13" t="s">
        <v>35</v>
      </c>
      <c r="AX167" s="13" t="s">
        <v>82</v>
      </c>
      <c r="AY167" s="249" t="s">
        <v>126</v>
      </c>
    </row>
    <row r="168" s="1" customFormat="1" ht="16.5" customHeight="1">
      <c r="B168" s="37"/>
      <c r="C168" s="203" t="s">
        <v>234</v>
      </c>
      <c r="D168" s="203" t="s">
        <v>128</v>
      </c>
      <c r="E168" s="204" t="s">
        <v>228</v>
      </c>
      <c r="F168" s="205" t="s">
        <v>229</v>
      </c>
      <c r="G168" s="206" t="s">
        <v>131</v>
      </c>
      <c r="H168" s="207">
        <v>4165</v>
      </c>
      <c r="I168" s="208"/>
      <c r="J168" s="209">
        <f>ROUND(I168*H168,2)</f>
        <v>0</v>
      </c>
      <c r="K168" s="205" t="s">
        <v>132</v>
      </c>
      <c r="L168" s="42"/>
      <c r="M168" s="210" t="s">
        <v>28</v>
      </c>
      <c r="N168" s="211" t="s">
        <v>45</v>
      </c>
      <c r="O168" s="78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6" t="s">
        <v>133</v>
      </c>
      <c r="AT168" s="16" t="s">
        <v>128</v>
      </c>
      <c r="AU168" s="16" t="s">
        <v>84</v>
      </c>
      <c r="AY168" s="16" t="s">
        <v>126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82</v>
      </c>
      <c r="BK168" s="214">
        <f>ROUND(I168*H168,2)</f>
        <v>0</v>
      </c>
      <c r="BL168" s="16" t="s">
        <v>133</v>
      </c>
      <c r="BM168" s="16" t="s">
        <v>808</v>
      </c>
    </row>
    <row r="169" s="1" customFormat="1">
      <c r="B169" s="37"/>
      <c r="C169" s="38"/>
      <c r="D169" s="215" t="s">
        <v>135</v>
      </c>
      <c r="E169" s="38"/>
      <c r="F169" s="216" t="s">
        <v>231</v>
      </c>
      <c r="G169" s="38"/>
      <c r="H169" s="38"/>
      <c r="I169" s="129"/>
      <c r="J169" s="38"/>
      <c r="K169" s="38"/>
      <c r="L169" s="42"/>
      <c r="M169" s="217"/>
      <c r="N169" s="78"/>
      <c r="O169" s="78"/>
      <c r="P169" s="78"/>
      <c r="Q169" s="78"/>
      <c r="R169" s="78"/>
      <c r="S169" s="78"/>
      <c r="T169" s="79"/>
      <c r="AT169" s="16" t="s">
        <v>135</v>
      </c>
      <c r="AU169" s="16" t="s">
        <v>84</v>
      </c>
    </row>
    <row r="170" s="11" customFormat="1">
      <c r="B170" s="218"/>
      <c r="C170" s="219"/>
      <c r="D170" s="215" t="s">
        <v>137</v>
      </c>
      <c r="E170" s="220" t="s">
        <v>28</v>
      </c>
      <c r="F170" s="221" t="s">
        <v>232</v>
      </c>
      <c r="G170" s="219"/>
      <c r="H170" s="220" t="s">
        <v>28</v>
      </c>
      <c r="I170" s="222"/>
      <c r="J170" s="219"/>
      <c r="K170" s="219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137</v>
      </c>
      <c r="AU170" s="227" t="s">
        <v>84</v>
      </c>
      <c r="AV170" s="11" t="s">
        <v>82</v>
      </c>
      <c r="AW170" s="11" t="s">
        <v>35</v>
      </c>
      <c r="AX170" s="11" t="s">
        <v>74</v>
      </c>
      <c r="AY170" s="227" t="s">
        <v>126</v>
      </c>
    </row>
    <row r="171" s="12" customFormat="1">
      <c r="B171" s="228"/>
      <c r="C171" s="229"/>
      <c r="D171" s="215" t="s">
        <v>137</v>
      </c>
      <c r="E171" s="230" t="s">
        <v>28</v>
      </c>
      <c r="F171" s="231" t="s">
        <v>809</v>
      </c>
      <c r="G171" s="229"/>
      <c r="H171" s="232">
        <v>4165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137</v>
      </c>
      <c r="AU171" s="238" t="s">
        <v>84</v>
      </c>
      <c r="AV171" s="12" t="s">
        <v>84</v>
      </c>
      <c r="AW171" s="12" t="s">
        <v>35</v>
      </c>
      <c r="AX171" s="12" t="s">
        <v>82</v>
      </c>
      <c r="AY171" s="238" t="s">
        <v>126</v>
      </c>
    </row>
    <row r="172" s="1" customFormat="1" ht="16.5" customHeight="1">
      <c r="B172" s="37"/>
      <c r="C172" s="203" t="s">
        <v>8</v>
      </c>
      <c r="D172" s="203" t="s">
        <v>128</v>
      </c>
      <c r="E172" s="204" t="s">
        <v>235</v>
      </c>
      <c r="F172" s="205" t="s">
        <v>236</v>
      </c>
      <c r="G172" s="206" t="s">
        <v>131</v>
      </c>
      <c r="H172" s="207">
        <v>833</v>
      </c>
      <c r="I172" s="208"/>
      <c r="J172" s="209">
        <f>ROUND(I172*H172,2)</f>
        <v>0</v>
      </c>
      <c r="K172" s="205" t="s">
        <v>132</v>
      </c>
      <c r="L172" s="42"/>
      <c r="M172" s="210" t="s">
        <v>28</v>
      </c>
      <c r="N172" s="211" t="s">
        <v>45</v>
      </c>
      <c r="O172" s="78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16" t="s">
        <v>133</v>
      </c>
      <c r="AT172" s="16" t="s">
        <v>128</v>
      </c>
      <c r="AU172" s="16" t="s">
        <v>84</v>
      </c>
      <c r="AY172" s="16" t="s">
        <v>126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82</v>
      </c>
      <c r="BK172" s="214">
        <f>ROUND(I172*H172,2)</f>
        <v>0</v>
      </c>
      <c r="BL172" s="16" t="s">
        <v>133</v>
      </c>
      <c r="BM172" s="16" t="s">
        <v>810</v>
      </c>
    </row>
    <row r="173" s="1" customFormat="1">
      <c r="B173" s="37"/>
      <c r="C173" s="38"/>
      <c r="D173" s="215" t="s">
        <v>135</v>
      </c>
      <c r="E173" s="38"/>
      <c r="F173" s="216" t="s">
        <v>236</v>
      </c>
      <c r="G173" s="38"/>
      <c r="H173" s="38"/>
      <c r="I173" s="129"/>
      <c r="J173" s="38"/>
      <c r="K173" s="38"/>
      <c r="L173" s="42"/>
      <c r="M173" s="217"/>
      <c r="N173" s="78"/>
      <c r="O173" s="78"/>
      <c r="P173" s="78"/>
      <c r="Q173" s="78"/>
      <c r="R173" s="78"/>
      <c r="S173" s="78"/>
      <c r="T173" s="79"/>
      <c r="AT173" s="16" t="s">
        <v>135</v>
      </c>
      <c r="AU173" s="16" t="s">
        <v>84</v>
      </c>
    </row>
    <row r="174" s="1" customFormat="1" ht="16.5" customHeight="1">
      <c r="B174" s="37"/>
      <c r="C174" s="203" t="s">
        <v>244</v>
      </c>
      <c r="D174" s="203" t="s">
        <v>128</v>
      </c>
      <c r="E174" s="204" t="s">
        <v>238</v>
      </c>
      <c r="F174" s="205" t="s">
        <v>239</v>
      </c>
      <c r="G174" s="206" t="s">
        <v>240</v>
      </c>
      <c r="H174" s="207">
        <v>1416.0999999999999</v>
      </c>
      <c r="I174" s="208"/>
      <c r="J174" s="209">
        <f>ROUND(I174*H174,2)</f>
        <v>0</v>
      </c>
      <c r="K174" s="205" t="s">
        <v>132</v>
      </c>
      <c r="L174" s="42"/>
      <c r="M174" s="210" t="s">
        <v>28</v>
      </c>
      <c r="N174" s="211" t="s">
        <v>45</v>
      </c>
      <c r="O174" s="78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16" t="s">
        <v>133</v>
      </c>
      <c r="AT174" s="16" t="s">
        <v>128</v>
      </c>
      <c r="AU174" s="16" t="s">
        <v>84</v>
      </c>
      <c r="AY174" s="16" t="s">
        <v>126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82</v>
      </c>
      <c r="BK174" s="214">
        <f>ROUND(I174*H174,2)</f>
        <v>0</v>
      </c>
      <c r="BL174" s="16" t="s">
        <v>133</v>
      </c>
      <c r="BM174" s="16" t="s">
        <v>811</v>
      </c>
    </row>
    <row r="175" s="1" customFormat="1">
      <c r="B175" s="37"/>
      <c r="C175" s="38"/>
      <c r="D175" s="215" t="s">
        <v>135</v>
      </c>
      <c r="E175" s="38"/>
      <c r="F175" s="216" t="s">
        <v>242</v>
      </c>
      <c r="G175" s="38"/>
      <c r="H175" s="38"/>
      <c r="I175" s="129"/>
      <c r="J175" s="38"/>
      <c r="K175" s="38"/>
      <c r="L175" s="42"/>
      <c r="M175" s="217"/>
      <c r="N175" s="78"/>
      <c r="O175" s="78"/>
      <c r="P175" s="78"/>
      <c r="Q175" s="78"/>
      <c r="R175" s="78"/>
      <c r="S175" s="78"/>
      <c r="T175" s="79"/>
      <c r="AT175" s="16" t="s">
        <v>135</v>
      </c>
      <c r="AU175" s="16" t="s">
        <v>84</v>
      </c>
    </row>
    <row r="176" s="12" customFormat="1">
      <c r="B176" s="228"/>
      <c r="C176" s="229"/>
      <c r="D176" s="215" t="s">
        <v>137</v>
      </c>
      <c r="E176" s="230" t="s">
        <v>28</v>
      </c>
      <c r="F176" s="231" t="s">
        <v>812</v>
      </c>
      <c r="G176" s="229"/>
      <c r="H176" s="232">
        <v>1416.0999999999999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137</v>
      </c>
      <c r="AU176" s="238" t="s">
        <v>84</v>
      </c>
      <c r="AV176" s="12" t="s">
        <v>84</v>
      </c>
      <c r="AW176" s="12" t="s">
        <v>35</v>
      </c>
      <c r="AX176" s="12" t="s">
        <v>82</v>
      </c>
      <c r="AY176" s="238" t="s">
        <v>126</v>
      </c>
    </row>
    <row r="177" s="1" customFormat="1" ht="16.5" customHeight="1">
      <c r="B177" s="37"/>
      <c r="C177" s="203" t="s">
        <v>257</v>
      </c>
      <c r="D177" s="203" t="s">
        <v>128</v>
      </c>
      <c r="E177" s="204" t="s">
        <v>245</v>
      </c>
      <c r="F177" s="205" t="s">
        <v>246</v>
      </c>
      <c r="G177" s="206" t="s">
        <v>131</v>
      </c>
      <c r="H177" s="207">
        <v>9</v>
      </c>
      <c r="I177" s="208"/>
      <c r="J177" s="209">
        <f>ROUND(I177*H177,2)</f>
        <v>0</v>
      </c>
      <c r="K177" s="205" t="s">
        <v>132</v>
      </c>
      <c r="L177" s="42"/>
      <c r="M177" s="210" t="s">
        <v>28</v>
      </c>
      <c r="N177" s="211" t="s">
        <v>45</v>
      </c>
      <c r="O177" s="78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AR177" s="16" t="s">
        <v>133</v>
      </c>
      <c r="AT177" s="16" t="s">
        <v>128</v>
      </c>
      <c r="AU177" s="16" t="s">
        <v>84</v>
      </c>
      <c r="AY177" s="16" t="s">
        <v>126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82</v>
      </c>
      <c r="BK177" s="214">
        <f>ROUND(I177*H177,2)</f>
        <v>0</v>
      </c>
      <c r="BL177" s="16" t="s">
        <v>133</v>
      </c>
      <c r="BM177" s="16" t="s">
        <v>813</v>
      </c>
    </row>
    <row r="178" s="1" customFormat="1">
      <c r="B178" s="37"/>
      <c r="C178" s="38"/>
      <c r="D178" s="215" t="s">
        <v>135</v>
      </c>
      <c r="E178" s="38"/>
      <c r="F178" s="216" t="s">
        <v>248</v>
      </c>
      <c r="G178" s="38"/>
      <c r="H178" s="38"/>
      <c r="I178" s="129"/>
      <c r="J178" s="38"/>
      <c r="K178" s="38"/>
      <c r="L178" s="42"/>
      <c r="M178" s="217"/>
      <c r="N178" s="78"/>
      <c r="O178" s="78"/>
      <c r="P178" s="78"/>
      <c r="Q178" s="78"/>
      <c r="R178" s="78"/>
      <c r="S178" s="78"/>
      <c r="T178" s="79"/>
      <c r="AT178" s="16" t="s">
        <v>135</v>
      </c>
      <c r="AU178" s="16" t="s">
        <v>84</v>
      </c>
    </row>
    <row r="179" s="11" customFormat="1">
      <c r="B179" s="218"/>
      <c r="C179" s="219"/>
      <c r="D179" s="215" t="s">
        <v>137</v>
      </c>
      <c r="E179" s="220" t="s">
        <v>28</v>
      </c>
      <c r="F179" s="221" t="s">
        <v>249</v>
      </c>
      <c r="G179" s="219"/>
      <c r="H179" s="220" t="s">
        <v>28</v>
      </c>
      <c r="I179" s="222"/>
      <c r="J179" s="219"/>
      <c r="K179" s="219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137</v>
      </c>
      <c r="AU179" s="227" t="s">
        <v>84</v>
      </c>
      <c r="AV179" s="11" t="s">
        <v>82</v>
      </c>
      <c r="AW179" s="11" t="s">
        <v>35</v>
      </c>
      <c r="AX179" s="11" t="s">
        <v>74</v>
      </c>
      <c r="AY179" s="227" t="s">
        <v>126</v>
      </c>
    </row>
    <row r="180" s="11" customFormat="1">
      <c r="B180" s="218"/>
      <c r="C180" s="219"/>
      <c r="D180" s="215" t="s">
        <v>137</v>
      </c>
      <c r="E180" s="220" t="s">
        <v>28</v>
      </c>
      <c r="F180" s="221" t="s">
        <v>250</v>
      </c>
      <c r="G180" s="219"/>
      <c r="H180" s="220" t="s">
        <v>28</v>
      </c>
      <c r="I180" s="222"/>
      <c r="J180" s="219"/>
      <c r="K180" s="219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137</v>
      </c>
      <c r="AU180" s="227" t="s">
        <v>84</v>
      </c>
      <c r="AV180" s="11" t="s">
        <v>82</v>
      </c>
      <c r="AW180" s="11" t="s">
        <v>35</v>
      </c>
      <c r="AX180" s="11" t="s">
        <v>74</v>
      </c>
      <c r="AY180" s="227" t="s">
        <v>126</v>
      </c>
    </row>
    <row r="181" s="12" customFormat="1">
      <c r="B181" s="228"/>
      <c r="C181" s="229"/>
      <c r="D181" s="215" t="s">
        <v>137</v>
      </c>
      <c r="E181" s="230" t="s">
        <v>28</v>
      </c>
      <c r="F181" s="231" t="s">
        <v>473</v>
      </c>
      <c r="G181" s="229"/>
      <c r="H181" s="232">
        <v>15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137</v>
      </c>
      <c r="AU181" s="238" t="s">
        <v>84</v>
      </c>
      <c r="AV181" s="12" t="s">
        <v>84</v>
      </c>
      <c r="AW181" s="12" t="s">
        <v>35</v>
      </c>
      <c r="AX181" s="12" t="s">
        <v>74</v>
      </c>
      <c r="AY181" s="238" t="s">
        <v>126</v>
      </c>
    </row>
    <row r="182" s="11" customFormat="1">
      <c r="B182" s="218"/>
      <c r="C182" s="219"/>
      <c r="D182" s="215" t="s">
        <v>137</v>
      </c>
      <c r="E182" s="220" t="s">
        <v>28</v>
      </c>
      <c r="F182" s="221" t="s">
        <v>251</v>
      </c>
      <c r="G182" s="219"/>
      <c r="H182" s="220" t="s">
        <v>28</v>
      </c>
      <c r="I182" s="222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137</v>
      </c>
      <c r="AU182" s="227" t="s">
        <v>84</v>
      </c>
      <c r="AV182" s="11" t="s">
        <v>82</v>
      </c>
      <c r="AW182" s="11" t="s">
        <v>35</v>
      </c>
      <c r="AX182" s="11" t="s">
        <v>74</v>
      </c>
      <c r="AY182" s="227" t="s">
        <v>126</v>
      </c>
    </row>
    <row r="183" s="12" customFormat="1">
      <c r="B183" s="228"/>
      <c r="C183" s="229"/>
      <c r="D183" s="215" t="s">
        <v>137</v>
      </c>
      <c r="E183" s="230" t="s">
        <v>28</v>
      </c>
      <c r="F183" s="231" t="s">
        <v>814</v>
      </c>
      <c r="G183" s="229"/>
      <c r="H183" s="232">
        <v>-1.5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137</v>
      </c>
      <c r="AU183" s="238" t="s">
        <v>84</v>
      </c>
      <c r="AV183" s="12" t="s">
        <v>84</v>
      </c>
      <c r="AW183" s="12" t="s">
        <v>35</v>
      </c>
      <c r="AX183" s="12" t="s">
        <v>74</v>
      </c>
      <c r="AY183" s="238" t="s">
        <v>126</v>
      </c>
    </row>
    <row r="184" s="11" customFormat="1">
      <c r="B184" s="218"/>
      <c r="C184" s="219"/>
      <c r="D184" s="215" t="s">
        <v>137</v>
      </c>
      <c r="E184" s="220" t="s">
        <v>28</v>
      </c>
      <c r="F184" s="221" t="s">
        <v>253</v>
      </c>
      <c r="G184" s="219"/>
      <c r="H184" s="220" t="s">
        <v>28</v>
      </c>
      <c r="I184" s="222"/>
      <c r="J184" s="219"/>
      <c r="K184" s="219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137</v>
      </c>
      <c r="AU184" s="227" t="s">
        <v>84</v>
      </c>
      <c r="AV184" s="11" t="s">
        <v>82</v>
      </c>
      <c r="AW184" s="11" t="s">
        <v>35</v>
      </c>
      <c r="AX184" s="11" t="s">
        <v>74</v>
      </c>
      <c r="AY184" s="227" t="s">
        <v>126</v>
      </c>
    </row>
    <row r="185" s="11" customFormat="1">
      <c r="B185" s="218"/>
      <c r="C185" s="219"/>
      <c r="D185" s="215" t="s">
        <v>137</v>
      </c>
      <c r="E185" s="220" t="s">
        <v>28</v>
      </c>
      <c r="F185" s="221" t="s">
        <v>254</v>
      </c>
      <c r="G185" s="219"/>
      <c r="H185" s="220" t="s">
        <v>28</v>
      </c>
      <c r="I185" s="222"/>
      <c r="J185" s="219"/>
      <c r="K185" s="219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137</v>
      </c>
      <c r="AU185" s="227" t="s">
        <v>84</v>
      </c>
      <c r="AV185" s="11" t="s">
        <v>82</v>
      </c>
      <c r="AW185" s="11" t="s">
        <v>35</v>
      </c>
      <c r="AX185" s="11" t="s">
        <v>74</v>
      </c>
      <c r="AY185" s="227" t="s">
        <v>126</v>
      </c>
    </row>
    <row r="186" s="12" customFormat="1">
      <c r="B186" s="228"/>
      <c r="C186" s="229"/>
      <c r="D186" s="215" t="s">
        <v>137</v>
      </c>
      <c r="E186" s="230" t="s">
        <v>28</v>
      </c>
      <c r="F186" s="231" t="s">
        <v>815</v>
      </c>
      <c r="G186" s="229"/>
      <c r="H186" s="232">
        <v>-4.5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137</v>
      </c>
      <c r="AU186" s="238" t="s">
        <v>84</v>
      </c>
      <c r="AV186" s="12" t="s">
        <v>84</v>
      </c>
      <c r="AW186" s="12" t="s">
        <v>35</v>
      </c>
      <c r="AX186" s="12" t="s">
        <v>74</v>
      </c>
      <c r="AY186" s="238" t="s">
        <v>126</v>
      </c>
    </row>
    <row r="187" s="13" customFormat="1">
      <c r="B187" s="239"/>
      <c r="C187" s="240"/>
      <c r="D187" s="215" t="s">
        <v>137</v>
      </c>
      <c r="E187" s="241" t="s">
        <v>28</v>
      </c>
      <c r="F187" s="242" t="s">
        <v>143</v>
      </c>
      <c r="G187" s="240"/>
      <c r="H187" s="243">
        <v>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137</v>
      </c>
      <c r="AU187" s="249" t="s">
        <v>84</v>
      </c>
      <c r="AV187" s="13" t="s">
        <v>133</v>
      </c>
      <c r="AW187" s="13" t="s">
        <v>35</v>
      </c>
      <c r="AX187" s="13" t="s">
        <v>82</v>
      </c>
      <c r="AY187" s="249" t="s">
        <v>126</v>
      </c>
    </row>
    <row r="188" s="1" customFormat="1" ht="16.5" customHeight="1">
      <c r="B188" s="37"/>
      <c r="C188" s="203" t="s">
        <v>269</v>
      </c>
      <c r="D188" s="203" t="s">
        <v>128</v>
      </c>
      <c r="E188" s="204" t="s">
        <v>258</v>
      </c>
      <c r="F188" s="205" t="s">
        <v>259</v>
      </c>
      <c r="G188" s="206" t="s">
        <v>131</v>
      </c>
      <c r="H188" s="207">
        <v>4.2999999999999998</v>
      </c>
      <c r="I188" s="208"/>
      <c r="J188" s="209">
        <f>ROUND(I188*H188,2)</f>
        <v>0</v>
      </c>
      <c r="K188" s="205" t="s">
        <v>132</v>
      </c>
      <c r="L188" s="42"/>
      <c r="M188" s="210" t="s">
        <v>28</v>
      </c>
      <c r="N188" s="211" t="s">
        <v>45</v>
      </c>
      <c r="O188" s="78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6" t="s">
        <v>133</v>
      </c>
      <c r="AT188" s="16" t="s">
        <v>128</v>
      </c>
      <c r="AU188" s="16" t="s">
        <v>84</v>
      </c>
      <c r="AY188" s="16" t="s">
        <v>126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82</v>
      </c>
      <c r="BK188" s="214">
        <f>ROUND(I188*H188,2)</f>
        <v>0</v>
      </c>
      <c r="BL188" s="16" t="s">
        <v>133</v>
      </c>
      <c r="BM188" s="16" t="s">
        <v>816</v>
      </c>
    </row>
    <row r="189" s="1" customFormat="1">
      <c r="B189" s="37"/>
      <c r="C189" s="38"/>
      <c r="D189" s="215" t="s">
        <v>135</v>
      </c>
      <c r="E189" s="38"/>
      <c r="F189" s="216" t="s">
        <v>261</v>
      </c>
      <c r="G189" s="38"/>
      <c r="H189" s="38"/>
      <c r="I189" s="129"/>
      <c r="J189" s="38"/>
      <c r="K189" s="38"/>
      <c r="L189" s="42"/>
      <c r="M189" s="217"/>
      <c r="N189" s="78"/>
      <c r="O189" s="78"/>
      <c r="P189" s="78"/>
      <c r="Q189" s="78"/>
      <c r="R189" s="78"/>
      <c r="S189" s="78"/>
      <c r="T189" s="79"/>
      <c r="AT189" s="16" t="s">
        <v>135</v>
      </c>
      <c r="AU189" s="16" t="s">
        <v>84</v>
      </c>
    </row>
    <row r="190" s="11" customFormat="1">
      <c r="B190" s="218"/>
      <c r="C190" s="219"/>
      <c r="D190" s="215" t="s">
        <v>137</v>
      </c>
      <c r="E190" s="220" t="s">
        <v>28</v>
      </c>
      <c r="F190" s="221" t="s">
        <v>262</v>
      </c>
      <c r="G190" s="219"/>
      <c r="H190" s="220" t="s">
        <v>28</v>
      </c>
      <c r="I190" s="222"/>
      <c r="J190" s="219"/>
      <c r="K190" s="219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137</v>
      </c>
      <c r="AU190" s="227" t="s">
        <v>84</v>
      </c>
      <c r="AV190" s="11" t="s">
        <v>82</v>
      </c>
      <c r="AW190" s="11" t="s">
        <v>35</v>
      </c>
      <c r="AX190" s="11" t="s">
        <v>74</v>
      </c>
      <c r="AY190" s="227" t="s">
        <v>126</v>
      </c>
    </row>
    <row r="191" s="11" customFormat="1">
      <c r="B191" s="218"/>
      <c r="C191" s="219"/>
      <c r="D191" s="215" t="s">
        <v>137</v>
      </c>
      <c r="E191" s="220" t="s">
        <v>28</v>
      </c>
      <c r="F191" s="221" t="s">
        <v>263</v>
      </c>
      <c r="G191" s="219"/>
      <c r="H191" s="220" t="s">
        <v>28</v>
      </c>
      <c r="I191" s="222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137</v>
      </c>
      <c r="AU191" s="227" t="s">
        <v>84</v>
      </c>
      <c r="AV191" s="11" t="s">
        <v>82</v>
      </c>
      <c r="AW191" s="11" t="s">
        <v>35</v>
      </c>
      <c r="AX191" s="11" t="s">
        <v>74</v>
      </c>
      <c r="AY191" s="227" t="s">
        <v>126</v>
      </c>
    </row>
    <row r="192" s="12" customFormat="1">
      <c r="B192" s="228"/>
      <c r="C192" s="229"/>
      <c r="D192" s="215" t="s">
        <v>137</v>
      </c>
      <c r="E192" s="230" t="s">
        <v>28</v>
      </c>
      <c r="F192" s="231" t="s">
        <v>817</v>
      </c>
      <c r="G192" s="229"/>
      <c r="H192" s="232">
        <v>4.5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137</v>
      </c>
      <c r="AU192" s="238" t="s">
        <v>84</v>
      </c>
      <c r="AV192" s="12" t="s">
        <v>84</v>
      </c>
      <c r="AW192" s="12" t="s">
        <v>35</v>
      </c>
      <c r="AX192" s="12" t="s">
        <v>74</v>
      </c>
      <c r="AY192" s="238" t="s">
        <v>126</v>
      </c>
    </row>
    <row r="193" s="14" customFormat="1">
      <c r="B193" s="250"/>
      <c r="C193" s="251"/>
      <c r="D193" s="215" t="s">
        <v>137</v>
      </c>
      <c r="E193" s="252" t="s">
        <v>28</v>
      </c>
      <c r="F193" s="253" t="s">
        <v>265</v>
      </c>
      <c r="G193" s="251"/>
      <c r="H193" s="254">
        <v>4.5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AT193" s="260" t="s">
        <v>137</v>
      </c>
      <c r="AU193" s="260" t="s">
        <v>84</v>
      </c>
      <c r="AV193" s="14" t="s">
        <v>150</v>
      </c>
      <c r="AW193" s="14" t="s">
        <v>35</v>
      </c>
      <c r="AX193" s="14" t="s">
        <v>74</v>
      </c>
      <c r="AY193" s="260" t="s">
        <v>126</v>
      </c>
    </row>
    <row r="194" s="11" customFormat="1">
      <c r="B194" s="218"/>
      <c r="C194" s="219"/>
      <c r="D194" s="215" t="s">
        <v>137</v>
      </c>
      <c r="E194" s="220" t="s">
        <v>28</v>
      </c>
      <c r="F194" s="221" t="s">
        <v>266</v>
      </c>
      <c r="G194" s="219"/>
      <c r="H194" s="220" t="s">
        <v>28</v>
      </c>
      <c r="I194" s="222"/>
      <c r="J194" s="219"/>
      <c r="K194" s="219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137</v>
      </c>
      <c r="AU194" s="227" t="s">
        <v>84</v>
      </c>
      <c r="AV194" s="11" t="s">
        <v>82</v>
      </c>
      <c r="AW194" s="11" t="s">
        <v>35</v>
      </c>
      <c r="AX194" s="11" t="s">
        <v>74</v>
      </c>
      <c r="AY194" s="227" t="s">
        <v>126</v>
      </c>
    </row>
    <row r="195" s="12" customFormat="1">
      <c r="B195" s="228"/>
      <c r="C195" s="229"/>
      <c r="D195" s="215" t="s">
        <v>137</v>
      </c>
      <c r="E195" s="230" t="s">
        <v>28</v>
      </c>
      <c r="F195" s="231" t="s">
        <v>818</v>
      </c>
      <c r="G195" s="229"/>
      <c r="H195" s="232">
        <v>-0.20100000000000001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137</v>
      </c>
      <c r="AU195" s="238" t="s">
        <v>84</v>
      </c>
      <c r="AV195" s="12" t="s">
        <v>84</v>
      </c>
      <c r="AW195" s="12" t="s">
        <v>35</v>
      </c>
      <c r="AX195" s="12" t="s">
        <v>74</v>
      </c>
      <c r="AY195" s="238" t="s">
        <v>126</v>
      </c>
    </row>
    <row r="196" s="12" customFormat="1">
      <c r="B196" s="228"/>
      <c r="C196" s="229"/>
      <c r="D196" s="215" t="s">
        <v>137</v>
      </c>
      <c r="E196" s="230" t="s">
        <v>28</v>
      </c>
      <c r="F196" s="231" t="s">
        <v>12</v>
      </c>
      <c r="G196" s="229"/>
      <c r="H196" s="232">
        <v>0.001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137</v>
      </c>
      <c r="AU196" s="238" t="s">
        <v>84</v>
      </c>
      <c r="AV196" s="12" t="s">
        <v>84</v>
      </c>
      <c r="AW196" s="12" t="s">
        <v>35</v>
      </c>
      <c r="AX196" s="12" t="s">
        <v>74</v>
      </c>
      <c r="AY196" s="238" t="s">
        <v>126</v>
      </c>
    </row>
    <row r="197" s="13" customFormat="1">
      <c r="B197" s="239"/>
      <c r="C197" s="240"/>
      <c r="D197" s="215" t="s">
        <v>137</v>
      </c>
      <c r="E197" s="241" t="s">
        <v>28</v>
      </c>
      <c r="F197" s="242" t="s">
        <v>143</v>
      </c>
      <c r="G197" s="240"/>
      <c r="H197" s="243">
        <v>4.2999999999999998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137</v>
      </c>
      <c r="AU197" s="249" t="s">
        <v>84</v>
      </c>
      <c r="AV197" s="13" t="s">
        <v>133</v>
      </c>
      <c r="AW197" s="13" t="s">
        <v>35</v>
      </c>
      <c r="AX197" s="13" t="s">
        <v>82</v>
      </c>
      <c r="AY197" s="249" t="s">
        <v>126</v>
      </c>
    </row>
    <row r="198" s="1" customFormat="1" ht="16.5" customHeight="1">
      <c r="B198" s="37"/>
      <c r="C198" s="261" t="s">
        <v>277</v>
      </c>
      <c r="D198" s="261" t="s">
        <v>270</v>
      </c>
      <c r="E198" s="262" t="s">
        <v>271</v>
      </c>
      <c r="F198" s="263" t="s">
        <v>272</v>
      </c>
      <c r="G198" s="264" t="s">
        <v>240</v>
      </c>
      <c r="H198" s="265">
        <v>8.5909999999999993</v>
      </c>
      <c r="I198" s="266"/>
      <c r="J198" s="267">
        <f>ROUND(I198*H198,2)</f>
        <v>0</v>
      </c>
      <c r="K198" s="263" t="s">
        <v>132</v>
      </c>
      <c r="L198" s="268"/>
      <c r="M198" s="269" t="s">
        <v>28</v>
      </c>
      <c r="N198" s="270" t="s">
        <v>45</v>
      </c>
      <c r="O198" s="78"/>
      <c r="P198" s="212">
        <f>O198*H198</f>
        <v>0</v>
      </c>
      <c r="Q198" s="212">
        <v>1</v>
      </c>
      <c r="R198" s="212">
        <f>Q198*H198</f>
        <v>8.5909999999999993</v>
      </c>
      <c r="S198" s="212">
        <v>0</v>
      </c>
      <c r="T198" s="213">
        <f>S198*H198</f>
        <v>0</v>
      </c>
      <c r="AR198" s="16" t="s">
        <v>183</v>
      </c>
      <c r="AT198" s="16" t="s">
        <v>270</v>
      </c>
      <c r="AU198" s="16" t="s">
        <v>84</v>
      </c>
      <c r="AY198" s="16" t="s">
        <v>126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82</v>
      </c>
      <c r="BK198" s="214">
        <f>ROUND(I198*H198,2)</f>
        <v>0</v>
      </c>
      <c r="BL198" s="16" t="s">
        <v>133</v>
      </c>
      <c r="BM198" s="16" t="s">
        <v>819</v>
      </c>
    </row>
    <row r="199" s="1" customFormat="1">
      <c r="B199" s="37"/>
      <c r="C199" s="38"/>
      <c r="D199" s="215" t="s">
        <v>135</v>
      </c>
      <c r="E199" s="38"/>
      <c r="F199" s="216" t="s">
        <v>272</v>
      </c>
      <c r="G199" s="38"/>
      <c r="H199" s="38"/>
      <c r="I199" s="129"/>
      <c r="J199" s="38"/>
      <c r="K199" s="38"/>
      <c r="L199" s="42"/>
      <c r="M199" s="217"/>
      <c r="N199" s="78"/>
      <c r="O199" s="78"/>
      <c r="P199" s="78"/>
      <c r="Q199" s="78"/>
      <c r="R199" s="78"/>
      <c r="S199" s="78"/>
      <c r="T199" s="79"/>
      <c r="AT199" s="16" t="s">
        <v>135</v>
      </c>
      <c r="AU199" s="16" t="s">
        <v>84</v>
      </c>
    </row>
    <row r="200" s="11" customFormat="1">
      <c r="B200" s="218"/>
      <c r="C200" s="219"/>
      <c r="D200" s="215" t="s">
        <v>137</v>
      </c>
      <c r="E200" s="220" t="s">
        <v>28</v>
      </c>
      <c r="F200" s="221" t="s">
        <v>274</v>
      </c>
      <c r="G200" s="219"/>
      <c r="H200" s="220" t="s">
        <v>28</v>
      </c>
      <c r="I200" s="222"/>
      <c r="J200" s="219"/>
      <c r="K200" s="219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137</v>
      </c>
      <c r="AU200" s="227" t="s">
        <v>84</v>
      </c>
      <c r="AV200" s="11" t="s">
        <v>82</v>
      </c>
      <c r="AW200" s="11" t="s">
        <v>35</v>
      </c>
      <c r="AX200" s="11" t="s">
        <v>74</v>
      </c>
      <c r="AY200" s="227" t="s">
        <v>126</v>
      </c>
    </row>
    <row r="201" s="11" customFormat="1">
      <c r="B201" s="218"/>
      <c r="C201" s="219"/>
      <c r="D201" s="215" t="s">
        <v>137</v>
      </c>
      <c r="E201" s="220" t="s">
        <v>28</v>
      </c>
      <c r="F201" s="221" t="s">
        <v>275</v>
      </c>
      <c r="G201" s="219"/>
      <c r="H201" s="220" t="s">
        <v>28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137</v>
      </c>
      <c r="AU201" s="227" t="s">
        <v>84</v>
      </c>
      <c r="AV201" s="11" t="s">
        <v>82</v>
      </c>
      <c r="AW201" s="11" t="s">
        <v>35</v>
      </c>
      <c r="AX201" s="11" t="s">
        <v>74</v>
      </c>
      <c r="AY201" s="227" t="s">
        <v>126</v>
      </c>
    </row>
    <row r="202" s="12" customFormat="1">
      <c r="B202" s="228"/>
      <c r="C202" s="229"/>
      <c r="D202" s="215" t="s">
        <v>137</v>
      </c>
      <c r="E202" s="230" t="s">
        <v>28</v>
      </c>
      <c r="F202" s="231" t="s">
        <v>820</v>
      </c>
      <c r="G202" s="229"/>
      <c r="H202" s="232">
        <v>8.5909999999999993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137</v>
      </c>
      <c r="AU202" s="238" t="s">
        <v>84</v>
      </c>
      <c r="AV202" s="12" t="s">
        <v>84</v>
      </c>
      <c r="AW202" s="12" t="s">
        <v>35</v>
      </c>
      <c r="AX202" s="12" t="s">
        <v>82</v>
      </c>
      <c r="AY202" s="238" t="s">
        <v>126</v>
      </c>
    </row>
    <row r="203" s="1" customFormat="1" ht="16.5" customHeight="1">
      <c r="B203" s="37"/>
      <c r="C203" s="203" t="s">
        <v>284</v>
      </c>
      <c r="D203" s="203" t="s">
        <v>128</v>
      </c>
      <c r="E203" s="204" t="s">
        <v>278</v>
      </c>
      <c r="F203" s="205" t="s">
        <v>279</v>
      </c>
      <c r="G203" s="206" t="s">
        <v>186</v>
      </c>
      <c r="H203" s="207">
        <v>370</v>
      </c>
      <c r="I203" s="208"/>
      <c r="J203" s="209">
        <f>ROUND(I203*H203,2)</f>
        <v>0</v>
      </c>
      <c r="K203" s="205" t="s">
        <v>132</v>
      </c>
      <c r="L203" s="42"/>
      <c r="M203" s="210" t="s">
        <v>28</v>
      </c>
      <c r="N203" s="211" t="s">
        <v>45</v>
      </c>
      <c r="O203" s="78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16" t="s">
        <v>133</v>
      </c>
      <c r="AT203" s="16" t="s">
        <v>128</v>
      </c>
      <c r="AU203" s="16" t="s">
        <v>84</v>
      </c>
      <c r="AY203" s="16" t="s">
        <v>126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82</v>
      </c>
      <c r="BK203" s="214">
        <f>ROUND(I203*H203,2)</f>
        <v>0</v>
      </c>
      <c r="BL203" s="16" t="s">
        <v>133</v>
      </c>
      <c r="BM203" s="16" t="s">
        <v>821</v>
      </c>
    </row>
    <row r="204" s="1" customFormat="1">
      <c r="B204" s="37"/>
      <c r="C204" s="38"/>
      <c r="D204" s="215" t="s">
        <v>135</v>
      </c>
      <c r="E204" s="38"/>
      <c r="F204" s="216" t="s">
        <v>281</v>
      </c>
      <c r="G204" s="38"/>
      <c r="H204" s="38"/>
      <c r="I204" s="129"/>
      <c r="J204" s="38"/>
      <c r="K204" s="38"/>
      <c r="L204" s="42"/>
      <c r="M204" s="217"/>
      <c r="N204" s="78"/>
      <c r="O204" s="78"/>
      <c r="P204" s="78"/>
      <c r="Q204" s="78"/>
      <c r="R204" s="78"/>
      <c r="S204" s="78"/>
      <c r="T204" s="79"/>
      <c r="AT204" s="16" t="s">
        <v>135</v>
      </c>
      <c r="AU204" s="16" t="s">
        <v>84</v>
      </c>
    </row>
    <row r="205" s="11" customFormat="1">
      <c r="B205" s="218"/>
      <c r="C205" s="219"/>
      <c r="D205" s="215" t="s">
        <v>137</v>
      </c>
      <c r="E205" s="220" t="s">
        <v>28</v>
      </c>
      <c r="F205" s="221" t="s">
        <v>282</v>
      </c>
      <c r="G205" s="219"/>
      <c r="H205" s="220" t="s">
        <v>28</v>
      </c>
      <c r="I205" s="222"/>
      <c r="J205" s="219"/>
      <c r="K205" s="219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137</v>
      </c>
      <c r="AU205" s="227" t="s">
        <v>84</v>
      </c>
      <c r="AV205" s="11" t="s">
        <v>82</v>
      </c>
      <c r="AW205" s="11" t="s">
        <v>35</v>
      </c>
      <c r="AX205" s="11" t="s">
        <v>74</v>
      </c>
      <c r="AY205" s="227" t="s">
        <v>126</v>
      </c>
    </row>
    <row r="206" s="11" customFormat="1">
      <c r="B206" s="218"/>
      <c r="C206" s="219"/>
      <c r="D206" s="215" t="s">
        <v>137</v>
      </c>
      <c r="E206" s="220" t="s">
        <v>28</v>
      </c>
      <c r="F206" s="221" t="s">
        <v>822</v>
      </c>
      <c r="G206" s="219"/>
      <c r="H206" s="220" t="s">
        <v>28</v>
      </c>
      <c r="I206" s="222"/>
      <c r="J206" s="219"/>
      <c r="K206" s="219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137</v>
      </c>
      <c r="AU206" s="227" t="s">
        <v>84</v>
      </c>
      <c r="AV206" s="11" t="s">
        <v>82</v>
      </c>
      <c r="AW206" s="11" t="s">
        <v>35</v>
      </c>
      <c r="AX206" s="11" t="s">
        <v>74</v>
      </c>
      <c r="AY206" s="227" t="s">
        <v>126</v>
      </c>
    </row>
    <row r="207" s="12" customFormat="1">
      <c r="B207" s="228"/>
      <c r="C207" s="229"/>
      <c r="D207" s="215" t="s">
        <v>137</v>
      </c>
      <c r="E207" s="230" t="s">
        <v>28</v>
      </c>
      <c r="F207" s="231" t="s">
        <v>823</v>
      </c>
      <c r="G207" s="229"/>
      <c r="H207" s="232">
        <v>370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137</v>
      </c>
      <c r="AU207" s="238" t="s">
        <v>84</v>
      </c>
      <c r="AV207" s="12" t="s">
        <v>84</v>
      </c>
      <c r="AW207" s="12" t="s">
        <v>35</v>
      </c>
      <c r="AX207" s="12" t="s">
        <v>82</v>
      </c>
      <c r="AY207" s="238" t="s">
        <v>126</v>
      </c>
    </row>
    <row r="208" s="1" customFormat="1" ht="16.5" customHeight="1">
      <c r="B208" s="37"/>
      <c r="C208" s="261" t="s">
        <v>7</v>
      </c>
      <c r="D208" s="261" t="s">
        <v>270</v>
      </c>
      <c r="E208" s="262" t="s">
        <v>285</v>
      </c>
      <c r="F208" s="263" t="s">
        <v>286</v>
      </c>
      <c r="G208" s="264" t="s">
        <v>240</v>
      </c>
      <c r="H208" s="265">
        <v>56.055</v>
      </c>
      <c r="I208" s="266"/>
      <c r="J208" s="267">
        <f>ROUND(I208*H208,2)</f>
        <v>0</v>
      </c>
      <c r="K208" s="263" t="s">
        <v>132</v>
      </c>
      <c r="L208" s="268"/>
      <c r="M208" s="269" t="s">
        <v>28</v>
      </c>
      <c r="N208" s="270" t="s">
        <v>45</v>
      </c>
      <c r="O208" s="78"/>
      <c r="P208" s="212">
        <f>O208*H208</f>
        <v>0</v>
      </c>
      <c r="Q208" s="212">
        <v>1</v>
      </c>
      <c r="R208" s="212">
        <f>Q208*H208</f>
        <v>56.055</v>
      </c>
      <c r="S208" s="212">
        <v>0</v>
      </c>
      <c r="T208" s="213">
        <f>S208*H208</f>
        <v>0</v>
      </c>
      <c r="AR208" s="16" t="s">
        <v>183</v>
      </c>
      <c r="AT208" s="16" t="s">
        <v>270</v>
      </c>
      <c r="AU208" s="16" t="s">
        <v>84</v>
      </c>
      <c r="AY208" s="16" t="s">
        <v>126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82</v>
      </c>
      <c r="BK208" s="214">
        <f>ROUND(I208*H208,2)</f>
        <v>0</v>
      </c>
      <c r="BL208" s="16" t="s">
        <v>133</v>
      </c>
      <c r="BM208" s="16" t="s">
        <v>824</v>
      </c>
    </row>
    <row r="209" s="1" customFormat="1">
      <c r="B209" s="37"/>
      <c r="C209" s="38"/>
      <c r="D209" s="215" t="s">
        <v>135</v>
      </c>
      <c r="E209" s="38"/>
      <c r="F209" s="216" t="s">
        <v>286</v>
      </c>
      <c r="G209" s="38"/>
      <c r="H209" s="38"/>
      <c r="I209" s="129"/>
      <c r="J209" s="38"/>
      <c r="K209" s="38"/>
      <c r="L209" s="42"/>
      <c r="M209" s="217"/>
      <c r="N209" s="78"/>
      <c r="O209" s="78"/>
      <c r="P209" s="78"/>
      <c r="Q209" s="78"/>
      <c r="R209" s="78"/>
      <c r="S209" s="78"/>
      <c r="T209" s="79"/>
      <c r="AT209" s="16" t="s">
        <v>135</v>
      </c>
      <c r="AU209" s="16" t="s">
        <v>84</v>
      </c>
    </row>
    <row r="210" s="11" customFormat="1">
      <c r="B210" s="218"/>
      <c r="C210" s="219"/>
      <c r="D210" s="215" t="s">
        <v>137</v>
      </c>
      <c r="E210" s="220" t="s">
        <v>28</v>
      </c>
      <c r="F210" s="221" t="s">
        <v>288</v>
      </c>
      <c r="G210" s="219"/>
      <c r="H210" s="220" t="s">
        <v>28</v>
      </c>
      <c r="I210" s="222"/>
      <c r="J210" s="219"/>
      <c r="K210" s="219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137</v>
      </c>
      <c r="AU210" s="227" t="s">
        <v>84</v>
      </c>
      <c r="AV210" s="11" t="s">
        <v>82</v>
      </c>
      <c r="AW210" s="11" t="s">
        <v>35</v>
      </c>
      <c r="AX210" s="11" t="s">
        <v>74</v>
      </c>
      <c r="AY210" s="227" t="s">
        <v>126</v>
      </c>
    </row>
    <row r="211" s="11" customFormat="1">
      <c r="B211" s="218"/>
      <c r="C211" s="219"/>
      <c r="D211" s="215" t="s">
        <v>137</v>
      </c>
      <c r="E211" s="220" t="s">
        <v>28</v>
      </c>
      <c r="F211" s="221" t="s">
        <v>289</v>
      </c>
      <c r="G211" s="219"/>
      <c r="H211" s="220" t="s">
        <v>28</v>
      </c>
      <c r="I211" s="222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137</v>
      </c>
      <c r="AU211" s="227" t="s">
        <v>84</v>
      </c>
      <c r="AV211" s="11" t="s">
        <v>82</v>
      </c>
      <c r="AW211" s="11" t="s">
        <v>35</v>
      </c>
      <c r="AX211" s="11" t="s">
        <v>74</v>
      </c>
      <c r="AY211" s="227" t="s">
        <v>126</v>
      </c>
    </row>
    <row r="212" s="12" customFormat="1">
      <c r="B212" s="228"/>
      <c r="C212" s="229"/>
      <c r="D212" s="215" t="s">
        <v>137</v>
      </c>
      <c r="E212" s="230" t="s">
        <v>28</v>
      </c>
      <c r="F212" s="231" t="s">
        <v>825</v>
      </c>
      <c r="G212" s="229"/>
      <c r="H212" s="232">
        <v>56.055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137</v>
      </c>
      <c r="AU212" s="238" t="s">
        <v>84</v>
      </c>
      <c r="AV212" s="12" t="s">
        <v>84</v>
      </c>
      <c r="AW212" s="12" t="s">
        <v>35</v>
      </c>
      <c r="AX212" s="12" t="s">
        <v>82</v>
      </c>
      <c r="AY212" s="238" t="s">
        <v>126</v>
      </c>
    </row>
    <row r="213" s="1" customFormat="1" ht="16.5" customHeight="1">
      <c r="B213" s="37"/>
      <c r="C213" s="203" t="s">
        <v>296</v>
      </c>
      <c r="D213" s="203" t="s">
        <v>128</v>
      </c>
      <c r="E213" s="204" t="s">
        <v>291</v>
      </c>
      <c r="F213" s="205" t="s">
        <v>292</v>
      </c>
      <c r="G213" s="206" t="s">
        <v>186</v>
      </c>
      <c r="H213" s="207">
        <v>370</v>
      </c>
      <c r="I213" s="208"/>
      <c r="J213" s="209">
        <f>ROUND(I213*H213,2)</f>
        <v>0</v>
      </c>
      <c r="K213" s="205" t="s">
        <v>132</v>
      </c>
      <c r="L213" s="42"/>
      <c r="M213" s="210" t="s">
        <v>28</v>
      </c>
      <c r="N213" s="211" t="s">
        <v>45</v>
      </c>
      <c r="O213" s="78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6" t="s">
        <v>133</v>
      </c>
      <c r="AT213" s="16" t="s">
        <v>128</v>
      </c>
      <c r="AU213" s="16" t="s">
        <v>84</v>
      </c>
      <c r="AY213" s="16" t="s">
        <v>126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82</v>
      </c>
      <c r="BK213" s="214">
        <f>ROUND(I213*H213,2)</f>
        <v>0</v>
      </c>
      <c r="BL213" s="16" t="s">
        <v>133</v>
      </c>
      <c r="BM213" s="16" t="s">
        <v>826</v>
      </c>
    </row>
    <row r="214" s="1" customFormat="1">
      <c r="B214" s="37"/>
      <c r="C214" s="38"/>
      <c r="D214" s="215" t="s">
        <v>135</v>
      </c>
      <c r="E214" s="38"/>
      <c r="F214" s="216" t="s">
        <v>294</v>
      </c>
      <c r="G214" s="38"/>
      <c r="H214" s="38"/>
      <c r="I214" s="129"/>
      <c r="J214" s="38"/>
      <c r="K214" s="38"/>
      <c r="L214" s="42"/>
      <c r="M214" s="217"/>
      <c r="N214" s="78"/>
      <c r="O214" s="78"/>
      <c r="P214" s="78"/>
      <c r="Q214" s="78"/>
      <c r="R214" s="78"/>
      <c r="S214" s="78"/>
      <c r="T214" s="79"/>
      <c r="AT214" s="16" t="s">
        <v>135</v>
      </c>
      <c r="AU214" s="16" t="s">
        <v>84</v>
      </c>
    </row>
    <row r="215" s="11" customFormat="1">
      <c r="B215" s="218"/>
      <c r="C215" s="219"/>
      <c r="D215" s="215" t="s">
        <v>137</v>
      </c>
      <c r="E215" s="220" t="s">
        <v>28</v>
      </c>
      <c r="F215" s="221" t="s">
        <v>295</v>
      </c>
      <c r="G215" s="219"/>
      <c r="H215" s="220" t="s">
        <v>28</v>
      </c>
      <c r="I215" s="222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137</v>
      </c>
      <c r="AU215" s="227" t="s">
        <v>84</v>
      </c>
      <c r="AV215" s="11" t="s">
        <v>82</v>
      </c>
      <c r="AW215" s="11" t="s">
        <v>35</v>
      </c>
      <c r="AX215" s="11" t="s">
        <v>74</v>
      </c>
      <c r="AY215" s="227" t="s">
        <v>126</v>
      </c>
    </row>
    <row r="216" s="11" customFormat="1">
      <c r="B216" s="218"/>
      <c r="C216" s="219"/>
      <c r="D216" s="215" t="s">
        <v>137</v>
      </c>
      <c r="E216" s="220" t="s">
        <v>28</v>
      </c>
      <c r="F216" s="221" t="s">
        <v>822</v>
      </c>
      <c r="G216" s="219"/>
      <c r="H216" s="220" t="s">
        <v>28</v>
      </c>
      <c r="I216" s="222"/>
      <c r="J216" s="219"/>
      <c r="K216" s="219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137</v>
      </c>
      <c r="AU216" s="227" t="s">
        <v>84</v>
      </c>
      <c r="AV216" s="11" t="s">
        <v>82</v>
      </c>
      <c r="AW216" s="11" t="s">
        <v>35</v>
      </c>
      <c r="AX216" s="11" t="s">
        <v>74</v>
      </c>
      <c r="AY216" s="227" t="s">
        <v>126</v>
      </c>
    </row>
    <row r="217" s="12" customFormat="1">
      <c r="B217" s="228"/>
      <c r="C217" s="229"/>
      <c r="D217" s="215" t="s">
        <v>137</v>
      </c>
      <c r="E217" s="230" t="s">
        <v>28</v>
      </c>
      <c r="F217" s="231" t="s">
        <v>823</v>
      </c>
      <c r="G217" s="229"/>
      <c r="H217" s="232">
        <v>370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137</v>
      </c>
      <c r="AU217" s="238" t="s">
        <v>84</v>
      </c>
      <c r="AV217" s="12" t="s">
        <v>84</v>
      </c>
      <c r="AW217" s="12" t="s">
        <v>35</v>
      </c>
      <c r="AX217" s="12" t="s">
        <v>82</v>
      </c>
      <c r="AY217" s="238" t="s">
        <v>126</v>
      </c>
    </row>
    <row r="218" s="1" customFormat="1" ht="16.5" customHeight="1">
      <c r="B218" s="37"/>
      <c r="C218" s="261" t="s">
        <v>304</v>
      </c>
      <c r="D218" s="261" t="s">
        <v>270</v>
      </c>
      <c r="E218" s="262" t="s">
        <v>297</v>
      </c>
      <c r="F218" s="263" t="s">
        <v>298</v>
      </c>
      <c r="G218" s="264" t="s">
        <v>299</v>
      </c>
      <c r="H218" s="265">
        <v>5.7169999999999996</v>
      </c>
      <c r="I218" s="266"/>
      <c r="J218" s="267">
        <f>ROUND(I218*H218,2)</f>
        <v>0</v>
      </c>
      <c r="K218" s="263" t="s">
        <v>132</v>
      </c>
      <c r="L218" s="268"/>
      <c r="M218" s="269" t="s">
        <v>28</v>
      </c>
      <c r="N218" s="270" t="s">
        <v>45</v>
      </c>
      <c r="O218" s="78"/>
      <c r="P218" s="212">
        <f>O218*H218</f>
        <v>0</v>
      </c>
      <c r="Q218" s="212">
        <v>0.001</v>
      </c>
      <c r="R218" s="212">
        <f>Q218*H218</f>
        <v>0.0057169999999999999</v>
      </c>
      <c r="S218" s="212">
        <v>0</v>
      </c>
      <c r="T218" s="213">
        <f>S218*H218</f>
        <v>0</v>
      </c>
      <c r="AR218" s="16" t="s">
        <v>183</v>
      </c>
      <c r="AT218" s="16" t="s">
        <v>270</v>
      </c>
      <c r="AU218" s="16" t="s">
        <v>84</v>
      </c>
      <c r="AY218" s="16" t="s">
        <v>126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82</v>
      </c>
      <c r="BK218" s="214">
        <f>ROUND(I218*H218,2)</f>
        <v>0</v>
      </c>
      <c r="BL218" s="16" t="s">
        <v>133</v>
      </c>
      <c r="BM218" s="16" t="s">
        <v>827</v>
      </c>
    </row>
    <row r="219" s="1" customFormat="1">
      <c r="B219" s="37"/>
      <c r="C219" s="38"/>
      <c r="D219" s="215" t="s">
        <v>135</v>
      </c>
      <c r="E219" s="38"/>
      <c r="F219" s="216" t="s">
        <v>298</v>
      </c>
      <c r="G219" s="38"/>
      <c r="H219" s="38"/>
      <c r="I219" s="129"/>
      <c r="J219" s="38"/>
      <c r="K219" s="38"/>
      <c r="L219" s="42"/>
      <c r="M219" s="217"/>
      <c r="N219" s="78"/>
      <c r="O219" s="78"/>
      <c r="P219" s="78"/>
      <c r="Q219" s="78"/>
      <c r="R219" s="78"/>
      <c r="S219" s="78"/>
      <c r="T219" s="79"/>
      <c r="AT219" s="16" t="s">
        <v>135</v>
      </c>
      <c r="AU219" s="16" t="s">
        <v>84</v>
      </c>
    </row>
    <row r="220" s="11" customFormat="1">
      <c r="B220" s="218"/>
      <c r="C220" s="219"/>
      <c r="D220" s="215" t="s">
        <v>137</v>
      </c>
      <c r="E220" s="220" t="s">
        <v>28</v>
      </c>
      <c r="F220" s="221" t="s">
        <v>301</v>
      </c>
      <c r="G220" s="219"/>
      <c r="H220" s="220" t="s">
        <v>28</v>
      </c>
      <c r="I220" s="222"/>
      <c r="J220" s="219"/>
      <c r="K220" s="219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137</v>
      </c>
      <c r="AU220" s="227" t="s">
        <v>84</v>
      </c>
      <c r="AV220" s="11" t="s">
        <v>82</v>
      </c>
      <c r="AW220" s="11" t="s">
        <v>35</v>
      </c>
      <c r="AX220" s="11" t="s">
        <v>74</v>
      </c>
      <c r="AY220" s="227" t="s">
        <v>126</v>
      </c>
    </row>
    <row r="221" s="11" customFormat="1">
      <c r="B221" s="218"/>
      <c r="C221" s="219"/>
      <c r="D221" s="215" t="s">
        <v>137</v>
      </c>
      <c r="E221" s="220" t="s">
        <v>28</v>
      </c>
      <c r="F221" s="221" t="s">
        <v>302</v>
      </c>
      <c r="G221" s="219"/>
      <c r="H221" s="220" t="s">
        <v>28</v>
      </c>
      <c r="I221" s="222"/>
      <c r="J221" s="219"/>
      <c r="K221" s="219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137</v>
      </c>
      <c r="AU221" s="227" t="s">
        <v>84</v>
      </c>
      <c r="AV221" s="11" t="s">
        <v>82</v>
      </c>
      <c r="AW221" s="11" t="s">
        <v>35</v>
      </c>
      <c r="AX221" s="11" t="s">
        <v>74</v>
      </c>
      <c r="AY221" s="227" t="s">
        <v>126</v>
      </c>
    </row>
    <row r="222" s="12" customFormat="1">
      <c r="B222" s="228"/>
      <c r="C222" s="229"/>
      <c r="D222" s="215" t="s">
        <v>137</v>
      </c>
      <c r="E222" s="230" t="s">
        <v>28</v>
      </c>
      <c r="F222" s="231" t="s">
        <v>828</v>
      </c>
      <c r="G222" s="229"/>
      <c r="H222" s="232">
        <v>5.7169999999999996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137</v>
      </c>
      <c r="AU222" s="238" t="s">
        <v>84</v>
      </c>
      <c r="AV222" s="12" t="s">
        <v>84</v>
      </c>
      <c r="AW222" s="12" t="s">
        <v>35</v>
      </c>
      <c r="AX222" s="12" t="s">
        <v>82</v>
      </c>
      <c r="AY222" s="238" t="s">
        <v>126</v>
      </c>
    </row>
    <row r="223" s="1" customFormat="1" ht="16.5" customHeight="1">
      <c r="B223" s="37"/>
      <c r="C223" s="203" t="s">
        <v>311</v>
      </c>
      <c r="D223" s="203" t="s">
        <v>128</v>
      </c>
      <c r="E223" s="204" t="s">
        <v>305</v>
      </c>
      <c r="F223" s="205" t="s">
        <v>306</v>
      </c>
      <c r="G223" s="206" t="s">
        <v>131</v>
      </c>
      <c r="H223" s="207">
        <v>3.7000000000000002</v>
      </c>
      <c r="I223" s="208"/>
      <c r="J223" s="209">
        <f>ROUND(I223*H223,2)</f>
        <v>0</v>
      </c>
      <c r="K223" s="205" t="s">
        <v>132</v>
      </c>
      <c r="L223" s="42"/>
      <c r="M223" s="210" t="s">
        <v>28</v>
      </c>
      <c r="N223" s="211" t="s">
        <v>45</v>
      </c>
      <c r="O223" s="78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AR223" s="16" t="s">
        <v>133</v>
      </c>
      <c r="AT223" s="16" t="s">
        <v>128</v>
      </c>
      <c r="AU223" s="16" t="s">
        <v>84</v>
      </c>
      <c r="AY223" s="16" t="s">
        <v>126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82</v>
      </c>
      <c r="BK223" s="214">
        <f>ROUND(I223*H223,2)</f>
        <v>0</v>
      </c>
      <c r="BL223" s="16" t="s">
        <v>133</v>
      </c>
      <c r="BM223" s="16" t="s">
        <v>829</v>
      </c>
    </row>
    <row r="224" s="1" customFormat="1">
      <c r="B224" s="37"/>
      <c r="C224" s="38"/>
      <c r="D224" s="215" t="s">
        <v>135</v>
      </c>
      <c r="E224" s="38"/>
      <c r="F224" s="216" t="s">
        <v>308</v>
      </c>
      <c r="G224" s="38"/>
      <c r="H224" s="38"/>
      <c r="I224" s="129"/>
      <c r="J224" s="38"/>
      <c r="K224" s="38"/>
      <c r="L224" s="42"/>
      <c r="M224" s="217"/>
      <c r="N224" s="78"/>
      <c r="O224" s="78"/>
      <c r="P224" s="78"/>
      <c r="Q224" s="78"/>
      <c r="R224" s="78"/>
      <c r="S224" s="78"/>
      <c r="T224" s="79"/>
      <c r="AT224" s="16" t="s">
        <v>135</v>
      </c>
      <c r="AU224" s="16" t="s">
        <v>84</v>
      </c>
    </row>
    <row r="225" s="11" customFormat="1">
      <c r="B225" s="218"/>
      <c r="C225" s="219"/>
      <c r="D225" s="215" t="s">
        <v>137</v>
      </c>
      <c r="E225" s="220" t="s">
        <v>28</v>
      </c>
      <c r="F225" s="221" t="s">
        <v>309</v>
      </c>
      <c r="G225" s="219"/>
      <c r="H225" s="220" t="s">
        <v>28</v>
      </c>
      <c r="I225" s="222"/>
      <c r="J225" s="219"/>
      <c r="K225" s="219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137</v>
      </c>
      <c r="AU225" s="227" t="s">
        <v>84</v>
      </c>
      <c r="AV225" s="11" t="s">
        <v>82</v>
      </c>
      <c r="AW225" s="11" t="s">
        <v>35</v>
      </c>
      <c r="AX225" s="11" t="s">
        <v>74</v>
      </c>
      <c r="AY225" s="227" t="s">
        <v>126</v>
      </c>
    </row>
    <row r="226" s="12" customFormat="1">
      <c r="B226" s="228"/>
      <c r="C226" s="229"/>
      <c r="D226" s="215" t="s">
        <v>137</v>
      </c>
      <c r="E226" s="230" t="s">
        <v>28</v>
      </c>
      <c r="F226" s="231" t="s">
        <v>830</v>
      </c>
      <c r="G226" s="229"/>
      <c r="H226" s="232">
        <v>3.7000000000000002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137</v>
      </c>
      <c r="AU226" s="238" t="s">
        <v>84</v>
      </c>
      <c r="AV226" s="12" t="s">
        <v>84</v>
      </c>
      <c r="AW226" s="12" t="s">
        <v>35</v>
      </c>
      <c r="AX226" s="12" t="s">
        <v>82</v>
      </c>
      <c r="AY226" s="238" t="s">
        <v>126</v>
      </c>
    </row>
    <row r="227" s="1" customFormat="1" ht="16.5" customHeight="1">
      <c r="B227" s="37"/>
      <c r="C227" s="203" t="s">
        <v>316</v>
      </c>
      <c r="D227" s="203" t="s">
        <v>128</v>
      </c>
      <c r="E227" s="204" t="s">
        <v>312</v>
      </c>
      <c r="F227" s="205" t="s">
        <v>313</v>
      </c>
      <c r="G227" s="206" t="s">
        <v>131</v>
      </c>
      <c r="H227" s="207">
        <v>3.7000000000000002</v>
      </c>
      <c r="I227" s="208"/>
      <c r="J227" s="209">
        <f>ROUND(I227*H227,2)</f>
        <v>0</v>
      </c>
      <c r="K227" s="205" t="s">
        <v>132</v>
      </c>
      <c r="L227" s="42"/>
      <c r="M227" s="210" t="s">
        <v>28</v>
      </c>
      <c r="N227" s="211" t="s">
        <v>45</v>
      </c>
      <c r="O227" s="78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AR227" s="16" t="s">
        <v>133</v>
      </c>
      <c r="AT227" s="16" t="s">
        <v>128</v>
      </c>
      <c r="AU227" s="16" t="s">
        <v>84</v>
      </c>
      <c r="AY227" s="16" t="s">
        <v>126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82</v>
      </c>
      <c r="BK227" s="214">
        <f>ROUND(I227*H227,2)</f>
        <v>0</v>
      </c>
      <c r="BL227" s="16" t="s">
        <v>133</v>
      </c>
      <c r="BM227" s="16" t="s">
        <v>831</v>
      </c>
    </row>
    <row r="228" s="1" customFormat="1">
      <c r="B228" s="37"/>
      <c r="C228" s="38"/>
      <c r="D228" s="215" t="s">
        <v>135</v>
      </c>
      <c r="E228" s="38"/>
      <c r="F228" s="216" t="s">
        <v>315</v>
      </c>
      <c r="G228" s="38"/>
      <c r="H228" s="38"/>
      <c r="I228" s="129"/>
      <c r="J228" s="38"/>
      <c r="K228" s="38"/>
      <c r="L228" s="42"/>
      <c r="M228" s="217"/>
      <c r="N228" s="78"/>
      <c r="O228" s="78"/>
      <c r="P228" s="78"/>
      <c r="Q228" s="78"/>
      <c r="R228" s="78"/>
      <c r="S228" s="78"/>
      <c r="T228" s="79"/>
      <c r="AT228" s="16" t="s">
        <v>135</v>
      </c>
      <c r="AU228" s="16" t="s">
        <v>84</v>
      </c>
    </row>
    <row r="229" s="1" customFormat="1" ht="16.5" customHeight="1">
      <c r="B229" s="37"/>
      <c r="C229" s="203" t="s">
        <v>323</v>
      </c>
      <c r="D229" s="203" t="s">
        <v>128</v>
      </c>
      <c r="E229" s="204" t="s">
        <v>317</v>
      </c>
      <c r="F229" s="205" t="s">
        <v>318</v>
      </c>
      <c r="G229" s="206" t="s">
        <v>131</v>
      </c>
      <c r="H229" s="207">
        <v>14.800000000000001</v>
      </c>
      <c r="I229" s="208"/>
      <c r="J229" s="209">
        <f>ROUND(I229*H229,2)</f>
        <v>0</v>
      </c>
      <c r="K229" s="205" t="s">
        <v>132</v>
      </c>
      <c r="L229" s="42"/>
      <c r="M229" s="210" t="s">
        <v>28</v>
      </c>
      <c r="N229" s="211" t="s">
        <v>45</v>
      </c>
      <c r="O229" s="78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AR229" s="16" t="s">
        <v>133</v>
      </c>
      <c r="AT229" s="16" t="s">
        <v>128</v>
      </c>
      <c r="AU229" s="16" t="s">
        <v>84</v>
      </c>
      <c r="AY229" s="16" t="s">
        <v>126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82</v>
      </c>
      <c r="BK229" s="214">
        <f>ROUND(I229*H229,2)</f>
        <v>0</v>
      </c>
      <c r="BL229" s="16" t="s">
        <v>133</v>
      </c>
      <c r="BM229" s="16" t="s">
        <v>832</v>
      </c>
    </row>
    <row r="230" s="1" customFormat="1">
      <c r="B230" s="37"/>
      <c r="C230" s="38"/>
      <c r="D230" s="215" t="s">
        <v>135</v>
      </c>
      <c r="E230" s="38"/>
      <c r="F230" s="216" t="s">
        <v>320</v>
      </c>
      <c r="G230" s="38"/>
      <c r="H230" s="38"/>
      <c r="I230" s="129"/>
      <c r="J230" s="38"/>
      <c r="K230" s="38"/>
      <c r="L230" s="42"/>
      <c r="M230" s="217"/>
      <c r="N230" s="78"/>
      <c r="O230" s="78"/>
      <c r="P230" s="78"/>
      <c r="Q230" s="78"/>
      <c r="R230" s="78"/>
      <c r="S230" s="78"/>
      <c r="T230" s="79"/>
      <c r="AT230" s="16" t="s">
        <v>135</v>
      </c>
      <c r="AU230" s="16" t="s">
        <v>84</v>
      </c>
    </row>
    <row r="231" s="11" customFormat="1">
      <c r="B231" s="218"/>
      <c r="C231" s="219"/>
      <c r="D231" s="215" t="s">
        <v>137</v>
      </c>
      <c r="E231" s="220" t="s">
        <v>28</v>
      </c>
      <c r="F231" s="221" t="s">
        <v>321</v>
      </c>
      <c r="G231" s="219"/>
      <c r="H231" s="220" t="s">
        <v>28</v>
      </c>
      <c r="I231" s="222"/>
      <c r="J231" s="219"/>
      <c r="K231" s="219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137</v>
      </c>
      <c r="AU231" s="227" t="s">
        <v>84</v>
      </c>
      <c r="AV231" s="11" t="s">
        <v>82</v>
      </c>
      <c r="AW231" s="11" t="s">
        <v>35</v>
      </c>
      <c r="AX231" s="11" t="s">
        <v>74</v>
      </c>
      <c r="AY231" s="227" t="s">
        <v>126</v>
      </c>
    </row>
    <row r="232" s="12" customFormat="1">
      <c r="B232" s="228"/>
      <c r="C232" s="229"/>
      <c r="D232" s="215" t="s">
        <v>137</v>
      </c>
      <c r="E232" s="230" t="s">
        <v>28</v>
      </c>
      <c r="F232" s="231" t="s">
        <v>833</v>
      </c>
      <c r="G232" s="229"/>
      <c r="H232" s="232">
        <v>14.800000000000001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137</v>
      </c>
      <c r="AU232" s="238" t="s">
        <v>84</v>
      </c>
      <c r="AV232" s="12" t="s">
        <v>84</v>
      </c>
      <c r="AW232" s="12" t="s">
        <v>35</v>
      </c>
      <c r="AX232" s="12" t="s">
        <v>82</v>
      </c>
      <c r="AY232" s="238" t="s">
        <v>126</v>
      </c>
    </row>
    <row r="233" s="1" customFormat="1" ht="16.5" customHeight="1">
      <c r="B233" s="37"/>
      <c r="C233" s="203" t="s">
        <v>329</v>
      </c>
      <c r="D233" s="203" t="s">
        <v>128</v>
      </c>
      <c r="E233" s="204" t="s">
        <v>324</v>
      </c>
      <c r="F233" s="205" t="s">
        <v>325</v>
      </c>
      <c r="G233" s="206" t="s">
        <v>186</v>
      </c>
      <c r="H233" s="207">
        <v>370</v>
      </c>
      <c r="I233" s="208"/>
      <c r="J233" s="209">
        <f>ROUND(I233*H233,2)</f>
        <v>0</v>
      </c>
      <c r="K233" s="205" t="s">
        <v>132</v>
      </c>
      <c r="L233" s="42"/>
      <c r="M233" s="210" t="s">
        <v>28</v>
      </c>
      <c r="N233" s="211" t="s">
        <v>45</v>
      </c>
      <c r="O233" s="78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16" t="s">
        <v>133</v>
      </c>
      <c r="AT233" s="16" t="s">
        <v>128</v>
      </c>
      <c r="AU233" s="16" t="s">
        <v>84</v>
      </c>
      <c r="AY233" s="16" t="s">
        <v>126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82</v>
      </c>
      <c r="BK233" s="214">
        <f>ROUND(I233*H233,2)</f>
        <v>0</v>
      </c>
      <c r="BL233" s="16" t="s">
        <v>133</v>
      </c>
      <c r="BM233" s="16" t="s">
        <v>834</v>
      </c>
    </row>
    <row r="234" s="1" customFormat="1">
      <c r="B234" s="37"/>
      <c r="C234" s="38"/>
      <c r="D234" s="215" t="s">
        <v>135</v>
      </c>
      <c r="E234" s="38"/>
      <c r="F234" s="216" t="s">
        <v>327</v>
      </c>
      <c r="G234" s="38"/>
      <c r="H234" s="38"/>
      <c r="I234" s="129"/>
      <c r="J234" s="38"/>
      <c r="K234" s="38"/>
      <c r="L234" s="42"/>
      <c r="M234" s="217"/>
      <c r="N234" s="78"/>
      <c r="O234" s="78"/>
      <c r="P234" s="78"/>
      <c r="Q234" s="78"/>
      <c r="R234" s="78"/>
      <c r="S234" s="78"/>
      <c r="T234" s="79"/>
      <c r="AT234" s="16" t="s">
        <v>135</v>
      </c>
      <c r="AU234" s="16" t="s">
        <v>84</v>
      </c>
    </row>
    <row r="235" s="11" customFormat="1">
      <c r="B235" s="218"/>
      <c r="C235" s="219"/>
      <c r="D235" s="215" t="s">
        <v>137</v>
      </c>
      <c r="E235" s="220" t="s">
        <v>28</v>
      </c>
      <c r="F235" s="221" t="s">
        <v>328</v>
      </c>
      <c r="G235" s="219"/>
      <c r="H235" s="220" t="s">
        <v>28</v>
      </c>
      <c r="I235" s="222"/>
      <c r="J235" s="219"/>
      <c r="K235" s="219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137</v>
      </c>
      <c r="AU235" s="227" t="s">
        <v>84</v>
      </c>
      <c r="AV235" s="11" t="s">
        <v>82</v>
      </c>
      <c r="AW235" s="11" t="s">
        <v>35</v>
      </c>
      <c r="AX235" s="11" t="s">
        <v>74</v>
      </c>
      <c r="AY235" s="227" t="s">
        <v>126</v>
      </c>
    </row>
    <row r="236" s="12" customFormat="1">
      <c r="B236" s="228"/>
      <c r="C236" s="229"/>
      <c r="D236" s="215" t="s">
        <v>137</v>
      </c>
      <c r="E236" s="230" t="s">
        <v>28</v>
      </c>
      <c r="F236" s="231" t="s">
        <v>823</v>
      </c>
      <c r="G236" s="229"/>
      <c r="H236" s="232">
        <v>370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137</v>
      </c>
      <c r="AU236" s="238" t="s">
        <v>84</v>
      </c>
      <c r="AV236" s="12" t="s">
        <v>84</v>
      </c>
      <c r="AW236" s="12" t="s">
        <v>35</v>
      </c>
      <c r="AX236" s="12" t="s">
        <v>82</v>
      </c>
      <c r="AY236" s="238" t="s">
        <v>126</v>
      </c>
    </row>
    <row r="237" s="1" customFormat="1" ht="16.5" customHeight="1">
      <c r="B237" s="37"/>
      <c r="C237" s="203" t="s">
        <v>342</v>
      </c>
      <c r="D237" s="203" t="s">
        <v>128</v>
      </c>
      <c r="E237" s="204" t="s">
        <v>330</v>
      </c>
      <c r="F237" s="205" t="s">
        <v>331</v>
      </c>
      <c r="G237" s="206" t="s">
        <v>186</v>
      </c>
      <c r="H237" s="207">
        <v>1753</v>
      </c>
      <c r="I237" s="208"/>
      <c r="J237" s="209">
        <f>ROUND(I237*H237,2)</f>
        <v>0</v>
      </c>
      <c r="K237" s="205" t="s">
        <v>132</v>
      </c>
      <c r="L237" s="42"/>
      <c r="M237" s="210" t="s">
        <v>28</v>
      </c>
      <c r="N237" s="211" t="s">
        <v>45</v>
      </c>
      <c r="O237" s="78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AR237" s="16" t="s">
        <v>133</v>
      </c>
      <c r="AT237" s="16" t="s">
        <v>128</v>
      </c>
      <c r="AU237" s="16" t="s">
        <v>84</v>
      </c>
      <c r="AY237" s="16" t="s">
        <v>126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82</v>
      </c>
      <c r="BK237" s="214">
        <f>ROUND(I237*H237,2)</f>
        <v>0</v>
      </c>
      <c r="BL237" s="16" t="s">
        <v>133</v>
      </c>
      <c r="BM237" s="16" t="s">
        <v>835</v>
      </c>
    </row>
    <row r="238" s="1" customFormat="1">
      <c r="B238" s="37"/>
      <c r="C238" s="38"/>
      <c r="D238" s="215" t="s">
        <v>135</v>
      </c>
      <c r="E238" s="38"/>
      <c r="F238" s="216" t="s">
        <v>333</v>
      </c>
      <c r="G238" s="38"/>
      <c r="H238" s="38"/>
      <c r="I238" s="129"/>
      <c r="J238" s="38"/>
      <c r="K238" s="38"/>
      <c r="L238" s="42"/>
      <c r="M238" s="217"/>
      <c r="N238" s="78"/>
      <c r="O238" s="78"/>
      <c r="P238" s="78"/>
      <c r="Q238" s="78"/>
      <c r="R238" s="78"/>
      <c r="S238" s="78"/>
      <c r="T238" s="79"/>
      <c r="AT238" s="16" t="s">
        <v>135</v>
      </c>
      <c r="AU238" s="16" t="s">
        <v>84</v>
      </c>
    </row>
    <row r="239" s="11" customFormat="1">
      <c r="B239" s="218"/>
      <c r="C239" s="219"/>
      <c r="D239" s="215" t="s">
        <v>137</v>
      </c>
      <c r="E239" s="220" t="s">
        <v>28</v>
      </c>
      <c r="F239" s="221" t="s">
        <v>334</v>
      </c>
      <c r="G239" s="219"/>
      <c r="H239" s="220" t="s">
        <v>28</v>
      </c>
      <c r="I239" s="222"/>
      <c r="J239" s="219"/>
      <c r="K239" s="219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137</v>
      </c>
      <c r="AU239" s="227" t="s">
        <v>84</v>
      </c>
      <c r="AV239" s="11" t="s">
        <v>82</v>
      </c>
      <c r="AW239" s="11" t="s">
        <v>35</v>
      </c>
      <c r="AX239" s="11" t="s">
        <v>74</v>
      </c>
      <c r="AY239" s="227" t="s">
        <v>126</v>
      </c>
    </row>
    <row r="240" s="12" customFormat="1">
      <c r="B240" s="228"/>
      <c r="C240" s="229"/>
      <c r="D240" s="215" t="s">
        <v>137</v>
      </c>
      <c r="E240" s="230" t="s">
        <v>28</v>
      </c>
      <c r="F240" s="231" t="s">
        <v>836</v>
      </c>
      <c r="G240" s="229"/>
      <c r="H240" s="232">
        <v>803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137</v>
      </c>
      <c r="AU240" s="238" t="s">
        <v>84</v>
      </c>
      <c r="AV240" s="12" t="s">
        <v>84</v>
      </c>
      <c r="AW240" s="12" t="s">
        <v>35</v>
      </c>
      <c r="AX240" s="12" t="s">
        <v>74</v>
      </c>
      <c r="AY240" s="238" t="s">
        <v>126</v>
      </c>
    </row>
    <row r="241" s="11" customFormat="1">
      <c r="B241" s="218"/>
      <c r="C241" s="219"/>
      <c r="D241" s="215" t="s">
        <v>137</v>
      </c>
      <c r="E241" s="220" t="s">
        <v>28</v>
      </c>
      <c r="F241" s="221" t="s">
        <v>837</v>
      </c>
      <c r="G241" s="219"/>
      <c r="H241" s="220" t="s">
        <v>28</v>
      </c>
      <c r="I241" s="222"/>
      <c r="J241" s="219"/>
      <c r="K241" s="219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137</v>
      </c>
      <c r="AU241" s="227" t="s">
        <v>84</v>
      </c>
      <c r="AV241" s="11" t="s">
        <v>82</v>
      </c>
      <c r="AW241" s="11" t="s">
        <v>35</v>
      </c>
      <c r="AX241" s="11" t="s">
        <v>74</v>
      </c>
      <c r="AY241" s="227" t="s">
        <v>126</v>
      </c>
    </row>
    <row r="242" s="12" customFormat="1">
      <c r="B242" s="228"/>
      <c r="C242" s="229"/>
      <c r="D242" s="215" t="s">
        <v>137</v>
      </c>
      <c r="E242" s="230" t="s">
        <v>28</v>
      </c>
      <c r="F242" s="231" t="s">
        <v>823</v>
      </c>
      <c r="G242" s="229"/>
      <c r="H242" s="232">
        <v>370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137</v>
      </c>
      <c r="AU242" s="238" t="s">
        <v>84</v>
      </c>
      <c r="AV242" s="12" t="s">
        <v>84</v>
      </c>
      <c r="AW242" s="12" t="s">
        <v>35</v>
      </c>
      <c r="AX242" s="12" t="s">
        <v>74</v>
      </c>
      <c r="AY242" s="238" t="s">
        <v>126</v>
      </c>
    </row>
    <row r="243" s="11" customFormat="1">
      <c r="B243" s="218"/>
      <c r="C243" s="219"/>
      <c r="D243" s="215" t="s">
        <v>137</v>
      </c>
      <c r="E243" s="220" t="s">
        <v>28</v>
      </c>
      <c r="F243" s="221" t="s">
        <v>338</v>
      </c>
      <c r="G243" s="219"/>
      <c r="H243" s="220" t="s">
        <v>28</v>
      </c>
      <c r="I243" s="222"/>
      <c r="J243" s="219"/>
      <c r="K243" s="219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137</v>
      </c>
      <c r="AU243" s="227" t="s">
        <v>84</v>
      </c>
      <c r="AV243" s="11" t="s">
        <v>82</v>
      </c>
      <c r="AW243" s="11" t="s">
        <v>35</v>
      </c>
      <c r="AX243" s="11" t="s">
        <v>74</v>
      </c>
      <c r="AY243" s="227" t="s">
        <v>126</v>
      </c>
    </row>
    <row r="244" s="12" customFormat="1">
      <c r="B244" s="228"/>
      <c r="C244" s="229"/>
      <c r="D244" s="215" t="s">
        <v>137</v>
      </c>
      <c r="E244" s="230" t="s">
        <v>28</v>
      </c>
      <c r="F244" s="231" t="s">
        <v>838</v>
      </c>
      <c r="G244" s="229"/>
      <c r="H244" s="232">
        <v>63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137</v>
      </c>
      <c r="AU244" s="238" t="s">
        <v>84</v>
      </c>
      <c r="AV244" s="12" t="s">
        <v>84</v>
      </c>
      <c r="AW244" s="12" t="s">
        <v>35</v>
      </c>
      <c r="AX244" s="12" t="s">
        <v>74</v>
      </c>
      <c r="AY244" s="238" t="s">
        <v>126</v>
      </c>
    </row>
    <row r="245" s="11" customFormat="1">
      <c r="B245" s="218"/>
      <c r="C245" s="219"/>
      <c r="D245" s="215" t="s">
        <v>137</v>
      </c>
      <c r="E245" s="220" t="s">
        <v>28</v>
      </c>
      <c r="F245" s="221" t="s">
        <v>340</v>
      </c>
      <c r="G245" s="219"/>
      <c r="H245" s="220" t="s">
        <v>28</v>
      </c>
      <c r="I245" s="222"/>
      <c r="J245" s="219"/>
      <c r="K245" s="219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137</v>
      </c>
      <c r="AU245" s="227" t="s">
        <v>84</v>
      </c>
      <c r="AV245" s="11" t="s">
        <v>82</v>
      </c>
      <c r="AW245" s="11" t="s">
        <v>35</v>
      </c>
      <c r="AX245" s="11" t="s">
        <v>74</v>
      </c>
      <c r="AY245" s="227" t="s">
        <v>126</v>
      </c>
    </row>
    <row r="246" s="12" customFormat="1">
      <c r="B246" s="228"/>
      <c r="C246" s="229"/>
      <c r="D246" s="215" t="s">
        <v>137</v>
      </c>
      <c r="E246" s="230" t="s">
        <v>28</v>
      </c>
      <c r="F246" s="231" t="s">
        <v>283</v>
      </c>
      <c r="G246" s="229"/>
      <c r="H246" s="232">
        <v>510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137</v>
      </c>
      <c r="AU246" s="238" t="s">
        <v>84</v>
      </c>
      <c r="AV246" s="12" t="s">
        <v>84</v>
      </c>
      <c r="AW246" s="12" t="s">
        <v>35</v>
      </c>
      <c r="AX246" s="12" t="s">
        <v>74</v>
      </c>
      <c r="AY246" s="238" t="s">
        <v>126</v>
      </c>
    </row>
    <row r="247" s="11" customFormat="1">
      <c r="B247" s="218"/>
      <c r="C247" s="219"/>
      <c r="D247" s="215" t="s">
        <v>137</v>
      </c>
      <c r="E247" s="220" t="s">
        <v>28</v>
      </c>
      <c r="F247" s="221" t="s">
        <v>839</v>
      </c>
      <c r="G247" s="219"/>
      <c r="H247" s="220" t="s">
        <v>28</v>
      </c>
      <c r="I247" s="222"/>
      <c r="J247" s="219"/>
      <c r="K247" s="219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137</v>
      </c>
      <c r="AU247" s="227" t="s">
        <v>84</v>
      </c>
      <c r="AV247" s="11" t="s">
        <v>82</v>
      </c>
      <c r="AW247" s="11" t="s">
        <v>35</v>
      </c>
      <c r="AX247" s="11" t="s">
        <v>74</v>
      </c>
      <c r="AY247" s="227" t="s">
        <v>126</v>
      </c>
    </row>
    <row r="248" s="12" customFormat="1">
      <c r="B248" s="228"/>
      <c r="C248" s="229"/>
      <c r="D248" s="215" t="s">
        <v>137</v>
      </c>
      <c r="E248" s="230" t="s">
        <v>28</v>
      </c>
      <c r="F248" s="231" t="s">
        <v>840</v>
      </c>
      <c r="G248" s="229"/>
      <c r="H248" s="232">
        <v>7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137</v>
      </c>
      <c r="AU248" s="238" t="s">
        <v>84</v>
      </c>
      <c r="AV248" s="12" t="s">
        <v>84</v>
      </c>
      <c r="AW248" s="12" t="s">
        <v>35</v>
      </c>
      <c r="AX248" s="12" t="s">
        <v>74</v>
      </c>
      <c r="AY248" s="238" t="s">
        <v>126</v>
      </c>
    </row>
    <row r="249" s="13" customFormat="1">
      <c r="B249" s="239"/>
      <c r="C249" s="240"/>
      <c r="D249" s="215" t="s">
        <v>137</v>
      </c>
      <c r="E249" s="241" t="s">
        <v>28</v>
      </c>
      <c r="F249" s="242" t="s">
        <v>143</v>
      </c>
      <c r="G249" s="240"/>
      <c r="H249" s="243">
        <v>1753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AT249" s="249" t="s">
        <v>137</v>
      </c>
      <c r="AU249" s="249" t="s">
        <v>84</v>
      </c>
      <c r="AV249" s="13" t="s">
        <v>133</v>
      </c>
      <c r="AW249" s="13" t="s">
        <v>35</v>
      </c>
      <c r="AX249" s="13" t="s">
        <v>82</v>
      </c>
      <c r="AY249" s="249" t="s">
        <v>126</v>
      </c>
    </row>
    <row r="250" s="1" customFormat="1" ht="16.5" customHeight="1">
      <c r="B250" s="37"/>
      <c r="C250" s="203" t="s">
        <v>350</v>
      </c>
      <c r="D250" s="203" t="s">
        <v>128</v>
      </c>
      <c r="E250" s="204" t="s">
        <v>841</v>
      </c>
      <c r="F250" s="205" t="s">
        <v>842</v>
      </c>
      <c r="G250" s="206" t="s">
        <v>345</v>
      </c>
      <c r="H250" s="207">
        <v>2</v>
      </c>
      <c r="I250" s="208"/>
      <c r="J250" s="209">
        <f>ROUND(I250*H250,2)</f>
        <v>0</v>
      </c>
      <c r="K250" s="205" t="s">
        <v>132</v>
      </c>
      <c r="L250" s="42"/>
      <c r="M250" s="210" t="s">
        <v>28</v>
      </c>
      <c r="N250" s="211" t="s">
        <v>45</v>
      </c>
      <c r="O250" s="78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6" t="s">
        <v>133</v>
      </c>
      <c r="AT250" s="16" t="s">
        <v>128</v>
      </c>
      <c r="AU250" s="16" t="s">
        <v>84</v>
      </c>
      <c r="AY250" s="16" t="s">
        <v>126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82</v>
      </c>
      <c r="BK250" s="214">
        <f>ROUND(I250*H250,2)</f>
        <v>0</v>
      </c>
      <c r="BL250" s="16" t="s">
        <v>133</v>
      </c>
      <c r="BM250" s="16" t="s">
        <v>843</v>
      </c>
    </row>
    <row r="251" s="1" customFormat="1">
      <c r="B251" s="37"/>
      <c r="C251" s="38"/>
      <c r="D251" s="215" t="s">
        <v>135</v>
      </c>
      <c r="E251" s="38"/>
      <c r="F251" s="216" t="s">
        <v>844</v>
      </c>
      <c r="G251" s="38"/>
      <c r="H251" s="38"/>
      <c r="I251" s="129"/>
      <c r="J251" s="38"/>
      <c r="K251" s="38"/>
      <c r="L251" s="42"/>
      <c r="M251" s="217"/>
      <c r="N251" s="78"/>
      <c r="O251" s="78"/>
      <c r="P251" s="78"/>
      <c r="Q251" s="78"/>
      <c r="R251" s="78"/>
      <c r="S251" s="78"/>
      <c r="T251" s="79"/>
      <c r="AT251" s="16" t="s">
        <v>135</v>
      </c>
      <c r="AU251" s="16" t="s">
        <v>84</v>
      </c>
    </row>
    <row r="252" s="1" customFormat="1" ht="16.5" customHeight="1">
      <c r="B252" s="37"/>
      <c r="C252" s="203" t="s">
        <v>355</v>
      </c>
      <c r="D252" s="203" t="s">
        <v>128</v>
      </c>
      <c r="E252" s="204" t="s">
        <v>845</v>
      </c>
      <c r="F252" s="205" t="s">
        <v>846</v>
      </c>
      <c r="G252" s="206" t="s">
        <v>345</v>
      </c>
      <c r="H252" s="207">
        <v>2</v>
      </c>
      <c r="I252" s="208"/>
      <c r="J252" s="209">
        <f>ROUND(I252*H252,2)</f>
        <v>0</v>
      </c>
      <c r="K252" s="205" t="s">
        <v>132</v>
      </c>
      <c r="L252" s="42"/>
      <c r="M252" s="210" t="s">
        <v>28</v>
      </c>
      <c r="N252" s="211" t="s">
        <v>45</v>
      </c>
      <c r="O252" s="78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AR252" s="16" t="s">
        <v>133</v>
      </c>
      <c r="AT252" s="16" t="s">
        <v>128</v>
      </c>
      <c r="AU252" s="16" t="s">
        <v>84</v>
      </c>
      <c r="AY252" s="16" t="s">
        <v>126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82</v>
      </c>
      <c r="BK252" s="214">
        <f>ROUND(I252*H252,2)</f>
        <v>0</v>
      </c>
      <c r="BL252" s="16" t="s">
        <v>133</v>
      </c>
      <c r="BM252" s="16" t="s">
        <v>847</v>
      </c>
    </row>
    <row r="253" s="1" customFormat="1">
      <c r="B253" s="37"/>
      <c r="C253" s="38"/>
      <c r="D253" s="215" t="s">
        <v>135</v>
      </c>
      <c r="E253" s="38"/>
      <c r="F253" s="216" t="s">
        <v>848</v>
      </c>
      <c r="G253" s="38"/>
      <c r="H253" s="38"/>
      <c r="I253" s="129"/>
      <c r="J253" s="38"/>
      <c r="K253" s="38"/>
      <c r="L253" s="42"/>
      <c r="M253" s="217"/>
      <c r="N253" s="78"/>
      <c r="O253" s="78"/>
      <c r="P253" s="78"/>
      <c r="Q253" s="78"/>
      <c r="R253" s="78"/>
      <c r="S253" s="78"/>
      <c r="T253" s="79"/>
      <c r="AT253" s="16" t="s">
        <v>135</v>
      </c>
      <c r="AU253" s="16" t="s">
        <v>84</v>
      </c>
    </row>
    <row r="254" s="1" customFormat="1" ht="16.5" customHeight="1">
      <c r="B254" s="37"/>
      <c r="C254" s="203" t="s">
        <v>360</v>
      </c>
      <c r="D254" s="203" t="s">
        <v>128</v>
      </c>
      <c r="E254" s="204" t="s">
        <v>849</v>
      </c>
      <c r="F254" s="205" t="s">
        <v>850</v>
      </c>
      <c r="G254" s="206" t="s">
        <v>345</v>
      </c>
      <c r="H254" s="207">
        <v>2</v>
      </c>
      <c r="I254" s="208"/>
      <c r="J254" s="209">
        <f>ROUND(I254*H254,2)</f>
        <v>0</v>
      </c>
      <c r="K254" s="205" t="s">
        <v>132</v>
      </c>
      <c r="L254" s="42"/>
      <c r="M254" s="210" t="s">
        <v>28</v>
      </c>
      <c r="N254" s="211" t="s">
        <v>45</v>
      </c>
      <c r="O254" s="78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16" t="s">
        <v>133</v>
      </c>
      <c r="AT254" s="16" t="s">
        <v>128</v>
      </c>
      <c r="AU254" s="16" t="s">
        <v>84</v>
      </c>
      <c r="AY254" s="16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82</v>
      </c>
      <c r="BK254" s="214">
        <f>ROUND(I254*H254,2)</f>
        <v>0</v>
      </c>
      <c r="BL254" s="16" t="s">
        <v>133</v>
      </c>
      <c r="BM254" s="16" t="s">
        <v>851</v>
      </c>
    </row>
    <row r="255" s="1" customFormat="1">
      <c r="B255" s="37"/>
      <c r="C255" s="38"/>
      <c r="D255" s="215" t="s">
        <v>135</v>
      </c>
      <c r="E255" s="38"/>
      <c r="F255" s="216" t="s">
        <v>852</v>
      </c>
      <c r="G255" s="38"/>
      <c r="H255" s="38"/>
      <c r="I255" s="129"/>
      <c r="J255" s="38"/>
      <c r="K255" s="38"/>
      <c r="L255" s="42"/>
      <c r="M255" s="217"/>
      <c r="N255" s="78"/>
      <c r="O255" s="78"/>
      <c r="P255" s="78"/>
      <c r="Q255" s="78"/>
      <c r="R255" s="78"/>
      <c r="S255" s="78"/>
      <c r="T255" s="79"/>
      <c r="AT255" s="16" t="s">
        <v>135</v>
      </c>
      <c r="AU255" s="16" t="s">
        <v>84</v>
      </c>
    </row>
    <row r="256" s="1" customFormat="1" ht="16.5" customHeight="1">
      <c r="B256" s="37"/>
      <c r="C256" s="203" t="s">
        <v>366</v>
      </c>
      <c r="D256" s="203" t="s">
        <v>128</v>
      </c>
      <c r="E256" s="204" t="s">
        <v>361</v>
      </c>
      <c r="F256" s="205" t="s">
        <v>362</v>
      </c>
      <c r="G256" s="206" t="s">
        <v>131</v>
      </c>
      <c r="H256" s="207">
        <v>1.6000000000000001</v>
      </c>
      <c r="I256" s="208"/>
      <c r="J256" s="209">
        <f>ROUND(I256*H256,2)</f>
        <v>0</v>
      </c>
      <c r="K256" s="205" t="s">
        <v>28</v>
      </c>
      <c r="L256" s="42"/>
      <c r="M256" s="210" t="s">
        <v>28</v>
      </c>
      <c r="N256" s="211" t="s">
        <v>45</v>
      </c>
      <c r="O256" s="78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AR256" s="16" t="s">
        <v>133</v>
      </c>
      <c r="AT256" s="16" t="s">
        <v>128</v>
      </c>
      <c r="AU256" s="16" t="s">
        <v>84</v>
      </c>
      <c r="AY256" s="16" t="s">
        <v>126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82</v>
      </c>
      <c r="BK256" s="214">
        <f>ROUND(I256*H256,2)</f>
        <v>0</v>
      </c>
      <c r="BL256" s="16" t="s">
        <v>133</v>
      </c>
      <c r="BM256" s="16" t="s">
        <v>853</v>
      </c>
    </row>
    <row r="257" s="1" customFormat="1">
      <c r="B257" s="37"/>
      <c r="C257" s="38"/>
      <c r="D257" s="215" t="s">
        <v>135</v>
      </c>
      <c r="E257" s="38"/>
      <c r="F257" s="216" t="s">
        <v>362</v>
      </c>
      <c r="G257" s="38"/>
      <c r="H257" s="38"/>
      <c r="I257" s="129"/>
      <c r="J257" s="38"/>
      <c r="K257" s="38"/>
      <c r="L257" s="42"/>
      <c r="M257" s="217"/>
      <c r="N257" s="78"/>
      <c r="O257" s="78"/>
      <c r="P257" s="78"/>
      <c r="Q257" s="78"/>
      <c r="R257" s="78"/>
      <c r="S257" s="78"/>
      <c r="T257" s="79"/>
      <c r="AT257" s="16" t="s">
        <v>135</v>
      </c>
      <c r="AU257" s="16" t="s">
        <v>84</v>
      </c>
    </row>
    <row r="258" s="11" customFormat="1">
      <c r="B258" s="218"/>
      <c r="C258" s="219"/>
      <c r="D258" s="215" t="s">
        <v>137</v>
      </c>
      <c r="E258" s="220" t="s">
        <v>28</v>
      </c>
      <c r="F258" s="221" t="s">
        <v>854</v>
      </c>
      <c r="G258" s="219"/>
      <c r="H258" s="220" t="s">
        <v>28</v>
      </c>
      <c r="I258" s="222"/>
      <c r="J258" s="219"/>
      <c r="K258" s="219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137</v>
      </c>
      <c r="AU258" s="227" t="s">
        <v>84</v>
      </c>
      <c r="AV258" s="11" t="s">
        <v>82</v>
      </c>
      <c r="AW258" s="11" t="s">
        <v>35</v>
      </c>
      <c r="AX258" s="11" t="s">
        <v>74</v>
      </c>
      <c r="AY258" s="227" t="s">
        <v>126</v>
      </c>
    </row>
    <row r="259" s="12" customFormat="1">
      <c r="B259" s="228"/>
      <c r="C259" s="229"/>
      <c r="D259" s="215" t="s">
        <v>137</v>
      </c>
      <c r="E259" s="230" t="s">
        <v>28</v>
      </c>
      <c r="F259" s="231" t="s">
        <v>855</v>
      </c>
      <c r="G259" s="229"/>
      <c r="H259" s="232">
        <v>1.6000000000000001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137</v>
      </c>
      <c r="AU259" s="238" t="s">
        <v>84</v>
      </c>
      <c r="AV259" s="12" t="s">
        <v>84</v>
      </c>
      <c r="AW259" s="12" t="s">
        <v>35</v>
      </c>
      <c r="AX259" s="12" t="s">
        <v>82</v>
      </c>
      <c r="AY259" s="238" t="s">
        <v>126</v>
      </c>
    </row>
    <row r="260" s="1" customFormat="1" ht="16.5" customHeight="1">
      <c r="B260" s="37"/>
      <c r="C260" s="203" t="s">
        <v>372</v>
      </c>
      <c r="D260" s="203" t="s">
        <v>128</v>
      </c>
      <c r="E260" s="204" t="s">
        <v>856</v>
      </c>
      <c r="F260" s="205" t="s">
        <v>857</v>
      </c>
      <c r="G260" s="206" t="s">
        <v>345</v>
      </c>
      <c r="H260" s="207">
        <v>5</v>
      </c>
      <c r="I260" s="208"/>
      <c r="J260" s="209">
        <f>ROUND(I260*H260,2)</f>
        <v>0</v>
      </c>
      <c r="K260" s="205" t="s">
        <v>132</v>
      </c>
      <c r="L260" s="42"/>
      <c r="M260" s="210" t="s">
        <v>28</v>
      </c>
      <c r="N260" s="211" t="s">
        <v>45</v>
      </c>
      <c r="O260" s="78"/>
      <c r="P260" s="212">
        <f>O260*H260</f>
        <v>0</v>
      </c>
      <c r="Q260" s="212">
        <v>0.021350000000000001</v>
      </c>
      <c r="R260" s="212">
        <f>Q260*H260</f>
        <v>0.10675000000000001</v>
      </c>
      <c r="S260" s="212">
        <v>0</v>
      </c>
      <c r="T260" s="213">
        <f>S260*H260</f>
        <v>0</v>
      </c>
      <c r="AR260" s="16" t="s">
        <v>133</v>
      </c>
      <c r="AT260" s="16" t="s">
        <v>128</v>
      </c>
      <c r="AU260" s="16" t="s">
        <v>84</v>
      </c>
      <c r="AY260" s="16" t="s">
        <v>126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82</v>
      </c>
      <c r="BK260" s="214">
        <f>ROUND(I260*H260,2)</f>
        <v>0</v>
      </c>
      <c r="BL260" s="16" t="s">
        <v>133</v>
      </c>
      <c r="BM260" s="16" t="s">
        <v>858</v>
      </c>
    </row>
    <row r="261" s="1" customFormat="1">
      <c r="B261" s="37"/>
      <c r="C261" s="38"/>
      <c r="D261" s="215" t="s">
        <v>135</v>
      </c>
      <c r="E261" s="38"/>
      <c r="F261" s="216" t="s">
        <v>859</v>
      </c>
      <c r="G261" s="38"/>
      <c r="H261" s="38"/>
      <c r="I261" s="129"/>
      <c r="J261" s="38"/>
      <c r="K261" s="38"/>
      <c r="L261" s="42"/>
      <c r="M261" s="217"/>
      <c r="N261" s="78"/>
      <c r="O261" s="78"/>
      <c r="P261" s="78"/>
      <c r="Q261" s="78"/>
      <c r="R261" s="78"/>
      <c r="S261" s="78"/>
      <c r="T261" s="79"/>
      <c r="AT261" s="16" t="s">
        <v>135</v>
      </c>
      <c r="AU261" s="16" t="s">
        <v>84</v>
      </c>
    </row>
    <row r="262" s="10" customFormat="1" ht="22.8" customHeight="1">
      <c r="B262" s="187"/>
      <c r="C262" s="188"/>
      <c r="D262" s="189" t="s">
        <v>73</v>
      </c>
      <c r="E262" s="201" t="s">
        <v>7</v>
      </c>
      <c r="F262" s="201" t="s">
        <v>371</v>
      </c>
      <c r="G262" s="188"/>
      <c r="H262" s="188"/>
      <c r="I262" s="191"/>
      <c r="J262" s="202">
        <f>BK262</f>
        <v>0</v>
      </c>
      <c r="K262" s="188"/>
      <c r="L262" s="193"/>
      <c r="M262" s="194"/>
      <c r="N262" s="195"/>
      <c r="O262" s="195"/>
      <c r="P262" s="196">
        <f>SUM(P263:P275)</f>
        <v>0</v>
      </c>
      <c r="Q262" s="195"/>
      <c r="R262" s="196">
        <f>SUM(R263:R275)</f>
        <v>25.636800000000001</v>
      </c>
      <c r="S262" s="195"/>
      <c r="T262" s="197">
        <f>SUM(T263:T275)</f>
        <v>0</v>
      </c>
      <c r="AR262" s="198" t="s">
        <v>82</v>
      </c>
      <c r="AT262" s="199" t="s">
        <v>73</v>
      </c>
      <c r="AU262" s="199" t="s">
        <v>82</v>
      </c>
      <c r="AY262" s="198" t="s">
        <v>126</v>
      </c>
      <c r="BK262" s="200">
        <f>SUM(BK263:BK275)</f>
        <v>0</v>
      </c>
    </row>
    <row r="263" s="1" customFormat="1" ht="16.5" customHeight="1">
      <c r="B263" s="37"/>
      <c r="C263" s="203" t="s">
        <v>378</v>
      </c>
      <c r="D263" s="203" t="s">
        <v>128</v>
      </c>
      <c r="E263" s="204" t="s">
        <v>373</v>
      </c>
      <c r="F263" s="205" t="s">
        <v>374</v>
      </c>
      <c r="G263" s="206" t="s">
        <v>375</v>
      </c>
      <c r="H263" s="207">
        <v>130</v>
      </c>
      <c r="I263" s="208"/>
      <c r="J263" s="209">
        <f>ROUND(I263*H263,2)</f>
        <v>0</v>
      </c>
      <c r="K263" s="205" t="s">
        <v>132</v>
      </c>
      <c r="L263" s="42"/>
      <c r="M263" s="210" t="s">
        <v>28</v>
      </c>
      <c r="N263" s="211" t="s">
        <v>45</v>
      </c>
      <c r="O263" s="78"/>
      <c r="P263" s="212">
        <f>O263*H263</f>
        <v>0</v>
      </c>
      <c r="Q263" s="212">
        <v>0.00116</v>
      </c>
      <c r="R263" s="212">
        <f>Q263*H263</f>
        <v>0.15079999999999999</v>
      </c>
      <c r="S263" s="212">
        <v>0</v>
      </c>
      <c r="T263" s="213">
        <f>S263*H263</f>
        <v>0</v>
      </c>
      <c r="AR263" s="16" t="s">
        <v>133</v>
      </c>
      <c r="AT263" s="16" t="s">
        <v>128</v>
      </c>
      <c r="AU263" s="16" t="s">
        <v>84</v>
      </c>
      <c r="AY263" s="16" t="s">
        <v>126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6" t="s">
        <v>82</v>
      </c>
      <c r="BK263" s="214">
        <f>ROUND(I263*H263,2)</f>
        <v>0</v>
      </c>
      <c r="BL263" s="16" t="s">
        <v>133</v>
      </c>
      <c r="BM263" s="16" t="s">
        <v>860</v>
      </c>
    </row>
    <row r="264" s="1" customFormat="1">
      <c r="B264" s="37"/>
      <c r="C264" s="38"/>
      <c r="D264" s="215" t="s">
        <v>135</v>
      </c>
      <c r="E264" s="38"/>
      <c r="F264" s="216" t="s">
        <v>377</v>
      </c>
      <c r="G264" s="38"/>
      <c r="H264" s="38"/>
      <c r="I264" s="129"/>
      <c r="J264" s="38"/>
      <c r="K264" s="38"/>
      <c r="L264" s="42"/>
      <c r="M264" s="217"/>
      <c r="N264" s="78"/>
      <c r="O264" s="78"/>
      <c r="P264" s="78"/>
      <c r="Q264" s="78"/>
      <c r="R264" s="78"/>
      <c r="S264" s="78"/>
      <c r="T264" s="79"/>
      <c r="AT264" s="16" t="s">
        <v>135</v>
      </c>
      <c r="AU264" s="16" t="s">
        <v>84</v>
      </c>
    </row>
    <row r="265" s="1" customFormat="1" ht="16.5" customHeight="1">
      <c r="B265" s="37"/>
      <c r="C265" s="203" t="s">
        <v>384</v>
      </c>
      <c r="D265" s="203" t="s">
        <v>128</v>
      </c>
      <c r="E265" s="204" t="s">
        <v>379</v>
      </c>
      <c r="F265" s="205" t="s">
        <v>380</v>
      </c>
      <c r="G265" s="206" t="s">
        <v>131</v>
      </c>
      <c r="H265" s="207">
        <v>2</v>
      </c>
      <c r="I265" s="208"/>
      <c r="J265" s="209">
        <f>ROUND(I265*H265,2)</f>
        <v>0</v>
      </c>
      <c r="K265" s="205" t="s">
        <v>132</v>
      </c>
      <c r="L265" s="42"/>
      <c r="M265" s="210" t="s">
        <v>28</v>
      </c>
      <c r="N265" s="211" t="s">
        <v>45</v>
      </c>
      <c r="O265" s="78"/>
      <c r="P265" s="212">
        <f>O265*H265</f>
        <v>0</v>
      </c>
      <c r="Q265" s="212">
        <v>1.9205000000000001</v>
      </c>
      <c r="R265" s="212">
        <f>Q265*H265</f>
        <v>3.8410000000000002</v>
      </c>
      <c r="S265" s="212">
        <v>0</v>
      </c>
      <c r="T265" s="213">
        <f>S265*H265</f>
        <v>0</v>
      </c>
      <c r="AR265" s="16" t="s">
        <v>133</v>
      </c>
      <c r="AT265" s="16" t="s">
        <v>128</v>
      </c>
      <c r="AU265" s="16" t="s">
        <v>84</v>
      </c>
      <c r="AY265" s="16" t="s">
        <v>126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82</v>
      </c>
      <c r="BK265" s="214">
        <f>ROUND(I265*H265,2)</f>
        <v>0</v>
      </c>
      <c r="BL265" s="16" t="s">
        <v>133</v>
      </c>
      <c r="BM265" s="16" t="s">
        <v>861</v>
      </c>
    </row>
    <row r="266" s="1" customFormat="1">
      <c r="B266" s="37"/>
      <c r="C266" s="38"/>
      <c r="D266" s="215" t="s">
        <v>135</v>
      </c>
      <c r="E266" s="38"/>
      <c r="F266" s="216" t="s">
        <v>380</v>
      </c>
      <c r="G266" s="38"/>
      <c r="H266" s="38"/>
      <c r="I266" s="129"/>
      <c r="J266" s="38"/>
      <c r="K266" s="38"/>
      <c r="L266" s="42"/>
      <c r="M266" s="217"/>
      <c r="N266" s="78"/>
      <c r="O266" s="78"/>
      <c r="P266" s="78"/>
      <c r="Q266" s="78"/>
      <c r="R266" s="78"/>
      <c r="S266" s="78"/>
      <c r="T266" s="79"/>
      <c r="AT266" s="16" t="s">
        <v>135</v>
      </c>
      <c r="AU266" s="16" t="s">
        <v>84</v>
      </c>
    </row>
    <row r="267" s="11" customFormat="1">
      <c r="B267" s="218"/>
      <c r="C267" s="219"/>
      <c r="D267" s="215" t="s">
        <v>137</v>
      </c>
      <c r="E267" s="220" t="s">
        <v>28</v>
      </c>
      <c r="F267" s="221" t="s">
        <v>382</v>
      </c>
      <c r="G267" s="219"/>
      <c r="H267" s="220" t="s">
        <v>28</v>
      </c>
      <c r="I267" s="222"/>
      <c r="J267" s="219"/>
      <c r="K267" s="219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137</v>
      </c>
      <c r="AU267" s="227" t="s">
        <v>84</v>
      </c>
      <c r="AV267" s="11" t="s">
        <v>82</v>
      </c>
      <c r="AW267" s="11" t="s">
        <v>35</v>
      </c>
      <c r="AX267" s="11" t="s">
        <v>74</v>
      </c>
      <c r="AY267" s="227" t="s">
        <v>126</v>
      </c>
    </row>
    <row r="268" s="12" customFormat="1">
      <c r="B268" s="228"/>
      <c r="C268" s="229"/>
      <c r="D268" s="215" t="s">
        <v>137</v>
      </c>
      <c r="E268" s="230" t="s">
        <v>28</v>
      </c>
      <c r="F268" s="231" t="s">
        <v>862</v>
      </c>
      <c r="G268" s="229"/>
      <c r="H268" s="232">
        <v>2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137</v>
      </c>
      <c r="AU268" s="238" t="s">
        <v>84</v>
      </c>
      <c r="AV268" s="12" t="s">
        <v>84</v>
      </c>
      <c r="AW268" s="12" t="s">
        <v>35</v>
      </c>
      <c r="AX268" s="12" t="s">
        <v>82</v>
      </c>
      <c r="AY268" s="238" t="s">
        <v>126</v>
      </c>
    </row>
    <row r="269" s="1" customFormat="1" ht="16.5" customHeight="1">
      <c r="B269" s="37"/>
      <c r="C269" s="203" t="s">
        <v>395</v>
      </c>
      <c r="D269" s="203" t="s">
        <v>128</v>
      </c>
      <c r="E269" s="204" t="s">
        <v>385</v>
      </c>
      <c r="F269" s="205" t="s">
        <v>386</v>
      </c>
      <c r="G269" s="206" t="s">
        <v>131</v>
      </c>
      <c r="H269" s="207">
        <v>13</v>
      </c>
      <c r="I269" s="208"/>
      <c r="J269" s="209">
        <f>ROUND(I269*H269,2)</f>
        <v>0</v>
      </c>
      <c r="K269" s="205" t="s">
        <v>132</v>
      </c>
      <c r="L269" s="42"/>
      <c r="M269" s="210" t="s">
        <v>28</v>
      </c>
      <c r="N269" s="211" t="s">
        <v>45</v>
      </c>
      <c r="O269" s="78"/>
      <c r="P269" s="212">
        <f>O269*H269</f>
        <v>0</v>
      </c>
      <c r="Q269" s="212">
        <v>1.665</v>
      </c>
      <c r="R269" s="212">
        <f>Q269*H269</f>
        <v>21.645</v>
      </c>
      <c r="S269" s="212">
        <v>0</v>
      </c>
      <c r="T269" s="213">
        <f>S269*H269</f>
        <v>0</v>
      </c>
      <c r="AR269" s="16" t="s">
        <v>133</v>
      </c>
      <c r="AT269" s="16" t="s">
        <v>128</v>
      </c>
      <c r="AU269" s="16" t="s">
        <v>84</v>
      </c>
      <c r="AY269" s="16" t="s">
        <v>126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82</v>
      </c>
      <c r="BK269" s="214">
        <f>ROUND(I269*H269,2)</f>
        <v>0</v>
      </c>
      <c r="BL269" s="16" t="s">
        <v>133</v>
      </c>
      <c r="BM269" s="16" t="s">
        <v>863</v>
      </c>
    </row>
    <row r="270" s="1" customFormat="1">
      <c r="B270" s="37"/>
      <c r="C270" s="38"/>
      <c r="D270" s="215" t="s">
        <v>135</v>
      </c>
      <c r="E270" s="38"/>
      <c r="F270" s="216" t="s">
        <v>388</v>
      </c>
      <c r="G270" s="38"/>
      <c r="H270" s="38"/>
      <c r="I270" s="129"/>
      <c r="J270" s="38"/>
      <c r="K270" s="38"/>
      <c r="L270" s="42"/>
      <c r="M270" s="217"/>
      <c r="N270" s="78"/>
      <c r="O270" s="78"/>
      <c r="P270" s="78"/>
      <c r="Q270" s="78"/>
      <c r="R270" s="78"/>
      <c r="S270" s="78"/>
      <c r="T270" s="79"/>
      <c r="AT270" s="16" t="s">
        <v>135</v>
      </c>
      <c r="AU270" s="16" t="s">
        <v>84</v>
      </c>
    </row>
    <row r="271" s="12" customFormat="1">
      <c r="B271" s="228"/>
      <c r="C271" s="229"/>
      <c r="D271" s="215" t="s">
        <v>137</v>
      </c>
      <c r="E271" s="230" t="s">
        <v>28</v>
      </c>
      <c r="F271" s="231" t="s">
        <v>864</v>
      </c>
      <c r="G271" s="229"/>
      <c r="H271" s="232">
        <v>15.6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137</v>
      </c>
      <c r="AU271" s="238" t="s">
        <v>84</v>
      </c>
      <c r="AV271" s="12" t="s">
        <v>84</v>
      </c>
      <c r="AW271" s="12" t="s">
        <v>35</v>
      </c>
      <c r="AX271" s="12" t="s">
        <v>74</v>
      </c>
      <c r="AY271" s="238" t="s">
        <v>126</v>
      </c>
    </row>
    <row r="272" s="11" customFormat="1">
      <c r="B272" s="218"/>
      <c r="C272" s="219"/>
      <c r="D272" s="215" t="s">
        <v>137</v>
      </c>
      <c r="E272" s="220" t="s">
        <v>28</v>
      </c>
      <c r="F272" s="221" t="s">
        <v>390</v>
      </c>
      <c r="G272" s="219"/>
      <c r="H272" s="220" t="s">
        <v>28</v>
      </c>
      <c r="I272" s="222"/>
      <c r="J272" s="219"/>
      <c r="K272" s="219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137</v>
      </c>
      <c r="AU272" s="227" t="s">
        <v>84</v>
      </c>
      <c r="AV272" s="11" t="s">
        <v>82</v>
      </c>
      <c r="AW272" s="11" t="s">
        <v>35</v>
      </c>
      <c r="AX272" s="11" t="s">
        <v>74</v>
      </c>
      <c r="AY272" s="227" t="s">
        <v>126</v>
      </c>
    </row>
    <row r="273" s="12" customFormat="1">
      <c r="B273" s="228"/>
      <c r="C273" s="229"/>
      <c r="D273" s="215" t="s">
        <v>137</v>
      </c>
      <c r="E273" s="230" t="s">
        <v>28</v>
      </c>
      <c r="F273" s="231" t="s">
        <v>865</v>
      </c>
      <c r="G273" s="229"/>
      <c r="H273" s="232">
        <v>-2.6120000000000001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137</v>
      </c>
      <c r="AU273" s="238" t="s">
        <v>84</v>
      </c>
      <c r="AV273" s="12" t="s">
        <v>84</v>
      </c>
      <c r="AW273" s="12" t="s">
        <v>35</v>
      </c>
      <c r="AX273" s="12" t="s">
        <v>74</v>
      </c>
      <c r="AY273" s="238" t="s">
        <v>126</v>
      </c>
    </row>
    <row r="274" s="12" customFormat="1">
      <c r="B274" s="228"/>
      <c r="C274" s="229"/>
      <c r="D274" s="215" t="s">
        <v>137</v>
      </c>
      <c r="E274" s="230" t="s">
        <v>28</v>
      </c>
      <c r="F274" s="231" t="s">
        <v>866</v>
      </c>
      <c r="G274" s="229"/>
      <c r="H274" s="232">
        <v>0.012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137</v>
      </c>
      <c r="AU274" s="238" t="s">
        <v>84</v>
      </c>
      <c r="AV274" s="12" t="s">
        <v>84</v>
      </c>
      <c r="AW274" s="12" t="s">
        <v>35</v>
      </c>
      <c r="AX274" s="12" t="s">
        <v>74</v>
      </c>
      <c r="AY274" s="238" t="s">
        <v>126</v>
      </c>
    </row>
    <row r="275" s="13" customFormat="1">
      <c r="B275" s="239"/>
      <c r="C275" s="240"/>
      <c r="D275" s="215" t="s">
        <v>137</v>
      </c>
      <c r="E275" s="241" t="s">
        <v>28</v>
      </c>
      <c r="F275" s="242" t="s">
        <v>143</v>
      </c>
      <c r="G275" s="240"/>
      <c r="H275" s="243">
        <v>13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AT275" s="249" t="s">
        <v>137</v>
      </c>
      <c r="AU275" s="249" t="s">
        <v>84</v>
      </c>
      <c r="AV275" s="13" t="s">
        <v>133</v>
      </c>
      <c r="AW275" s="13" t="s">
        <v>35</v>
      </c>
      <c r="AX275" s="13" t="s">
        <v>82</v>
      </c>
      <c r="AY275" s="249" t="s">
        <v>126</v>
      </c>
    </row>
    <row r="276" s="10" customFormat="1" ht="22.8" customHeight="1">
      <c r="B276" s="187"/>
      <c r="C276" s="188"/>
      <c r="D276" s="189" t="s">
        <v>73</v>
      </c>
      <c r="E276" s="201" t="s">
        <v>366</v>
      </c>
      <c r="F276" s="201" t="s">
        <v>867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SUM(P277:P314)</f>
        <v>0</v>
      </c>
      <c r="Q276" s="195"/>
      <c r="R276" s="196">
        <f>SUM(R277:R314)</f>
        <v>18.008328679999998</v>
      </c>
      <c r="S276" s="195"/>
      <c r="T276" s="197">
        <f>SUM(T277:T314)</f>
        <v>0</v>
      </c>
      <c r="AR276" s="198" t="s">
        <v>82</v>
      </c>
      <c r="AT276" s="199" t="s">
        <v>73</v>
      </c>
      <c r="AU276" s="199" t="s">
        <v>82</v>
      </c>
      <c r="AY276" s="198" t="s">
        <v>126</v>
      </c>
      <c r="BK276" s="200">
        <f>SUM(BK277:BK314)</f>
        <v>0</v>
      </c>
    </row>
    <row r="277" s="1" customFormat="1" ht="16.5" customHeight="1">
      <c r="B277" s="37"/>
      <c r="C277" s="203" t="s">
        <v>404</v>
      </c>
      <c r="D277" s="203" t="s">
        <v>128</v>
      </c>
      <c r="E277" s="204" t="s">
        <v>868</v>
      </c>
      <c r="F277" s="205" t="s">
        <v>869</v>
      </c>
      <c r="G277" s="206" t="s">
        <v>131</v>
      </c>
      <c r="H277" s="207">
        <v>1.5</v>
      </c>
      <c r="I277" s="208"/>
      <c r="J277" s="209">
        <f>ROUND(I277*H277,2)</f>
        <v>0</v>
      </c>
      <c r="K277" s="205" t="s">
        <v>132</v>
      </c>
      <c r="L277" s="42"/>
      <c r="M277" s="210" t="s">
        <v>28</v>
      </c>
      <c r="N277" s="211" t="s">
        <v>45</v>
      </c>
      <c r="O277" s="78"/>
      <c r="P277" s="212">
        <f>O277*H277</f>
        <v>0</v>
      </c>
      <c r="Q277" s="212">
        <v>2.2563399999999998</v>
      </c>
      <c r="R277" s="212">
        <f>Q277*H277</f>
        <v>3.3845099999999997</v>
      </c>
      <c r="S277" s="212">
        <v>0</v>
      </c>
      <c r="T277" s="213">
        <f>S277*H277</f>
        <v>0</v>
      </c>
      <c r="AR277" s="16" t="s">
        <v>133</v>
      </c>
      <c r="AT277" s="16" t="s">
        <v>128</v>
      </c>
      <c r="AU277" s="16" t="s">
        <v>84</v>
      </c>
      <c r="AY277" s="16" t="s">
        <v>126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82</v>
      </c>
      <c r="BK277" s="214">
        <f>ROUND(I277*H277,2)</f>
        <v>0</v>
      </c>
      <c r="BL277" s="16" t="s">
        <v>133</v>
      </c>
      <c r="BM277" s="16" t="s">
        <v>870</v>
      </c>
    </row>
    <row r="278" s="1" customFormat="1">
      <c r="B278" s="37"/>
      <c r="C278" s="38"/>
      <c r="D278" s="215" t="s">
        <v>135</v>
      </c>
      <c r="E278" s="38"/>
      <c r="F278" s="216" t="s">
        <v>871</v>
      </c>
      <c r="G278" s="38"/>
      <c r="H278" s="38"/>
      <c r="I278" s="129"/>
      <c r="J278" s="38"/>
      <c r="K278" s="38"/>
      <c r="L278" s="42"/>
      <c r="M278" s="217"/>
      <c r="N278" s="78"/>
      <c r="O278" s="78"/>
      <c r="P278" s="78"/>
      <c r="Q278" s="78"/>
      <c r="R278" s="78"/>
      <c r="S278" s="78"/>
      <c r="T278" s="79"/>
      <c r="AT278" s="16" t="s">
        <v>135</v>
      </c>
      <c r="AU278" s="16" t="s">
        <v>84</v>
      </c>
    </row>
    <row r="279" s="11" customFormat="1">
      <c r="B279" s="218"/>
      <c r="C279" s="219"/>
      <c r="D279" s="215" t="s">
        <v>137</v>
      </c>
      <c r="E279" s="220" t="s">
        <v>28</v>
      </c>
      <c r="F279" s="221" t="s">
        <v>872</v>
      </c>
      <c r="G279" s="219"/>
      <c r="H279" s="220" t="s">
        <v>28</v>
      </c>
      <c r="I279" s="222"/>
      <c r="J279" s="219"/>
      <c r="K279" s="219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137</v>
      </c>
      <c r="AU279" s="227" t="s">
        <v>84</v>
      </c>
      <c r="AV279" s="11" t="s">
        <v>82</v>
      </c>
      <c r="AW279" s="11" t="s">
        <v>35</v>
      </c>
      <c r="AX279" s="11" t="s">
        <v>74</v>
      </c>
      <c r="AY279" s="227" t="s">
        <v>126</v>
      </c>
    </row>
    <row r="280" s="12" customFormat="1">
      <c r="B280" s="228"/>
      <c r="C280" s="229"/>
      <c r="D280" s="215" t="s">
        <v>137</v>
      </c>
      <c r="E280" s="230" t="s">
        <v>28</v>
      </c>
      <c r="F280" s="231" t="s">
        <v>873</v>
      </c>
      <c r="G280" s="229"/>
      <c r="H280" s="232">
        <v>1.5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137</v>
      </c>
      <c r="AU280" s="238" t="s">
        <v>84</v>
      </c>
      <c r="AV280" s="12" t="s">
        <v>84</v>
      </c>
      <c r="AW280" s="12" t="s">
        <v>35</v>
      </c>
      <c r="AX280" s="12" t="s">
        <v>82</v>
      </c>
      <c r="AY280" s="238" t="s">
        <v>126</v>
      </c>
    </row>
    <row r="281" s="1" customFormat="1" ht="16.5" customHeight="1">
      <c r="B281" s="37"/>
      <c r="C281" s="203" t="s">
        <v>410</v>
      </c>
      <c r="D281" s="203" t="s">
        <v>128</v>
      </c>
      <c r="E281" s="204" t="s">
        <v>874</v>
      </c>
      <c r="F281" s="205" t="s">
        <v>875</v>
      </c>
      <c r="G281" s="206" t="s">
        <v>131</v>
      </c>
      <c r="H281" s="207">
        <v>12.6</v>
      </c>
      <c r="I281" s="208"/>
      <c r="J281" s="209">
        <f>ROUND(I281*H281,2)</f>
        <v>0</v>
      </c>
      <c r="K281" s="205" t="s">
        <v>132</v>
      </c>
      <c r="L281" s="42"/>
      <c r="M281" s="210" t="s">
        <v>28</v>
      </c>
      <c r="N281" s="211" t="s">
        <v>45</v>
      </c>
      <c r="O281" s="78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AR281" s="16" t="s">
        <v>133</v>
      </c>
      <c r="AT281" s="16" t="s">
        <v>128</v>
      </c>
      <c r="AU281" s="16" t="s">
        <v>84</v>
      </c>
      <c r="AY281" s="16" t="s">
        <v>126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6" t="s">
        <v>82</v>
      </c>
      <c r="BK281" s="214">
        <f>ROUND(I281*H281,2)</f>
        <v>0</v>
      </c>
      <c r="BL281" s="16" t="s">
        <v>133</v>
      </c>
      <c r="BM281" s="16" t="s">
        <v>876</v>
      </c>
    </row>
    <row r="282" s="1" customFormat="1">
      <c r="B282" s="37"/>
      <c r="C282" s="38"/>
      <c r="D282" s="215" t="s">
        <v>135</v>
      </c>
      <c r="E282" s="38"/>
      <c r="F282" s="216" t="s">
        <v>877</v>
      </c>
      <c r="G282" s="38"/>
      <c r="H282" s="38"/>
      <c r="I282" s="129"/>
      <c r="J282" s="38"/>
      <c r="K282" s="38"/>
      <c r="L282" s="42"/>
      <c r="M282" s="217"/>
      <c r="N282" s="78"/>
      <c r="O282" s="78"/>
      <c r="P282" s="78"/>
      <c r="Q282" s="78"/>
      <c r="R282" s="78"/>
      <c r="S282" s="78"/>
      <c r="T282" s="79"/>
      <c r="AT282" s="16" t="s">
        <v>135</v>
      </c>
      <c r="AU282" s="16" t="s">
        <v>84</v>
      </c>
    </row>
    <row r="283" s="11" customFormat="1">
      <c r="B283" s="218"/>
      <c r="C283" s="219"/>
      <c r="D283" s="215" t="s">
        <v>137</v>
      </c>
      <c r="E283" s="220" t="s">
        <v>28</v>
      </c>
      <c r="F283" s="221" t="s">
        <v>878</v>
      </c>
      <c r="G283" s="219"/>
      <c r="H283" s="220" t="s">
        <v>28</v>
      </c>
      <c r="I283" s="222"/>
      <c r="J283" s="219"/>
      <c r="K283" s="219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137</v>
      </c>
      <c r="AU283" s="227" t="s">
        <v>84</v>
      </c>
      <c r="AV283" s="11" t="s">
        <v>82</v>
      </c>
      <c r="AW283" s="11" t="s">
        <v>35</v>
      </c>
      <c r="AX283" s="11" t="s">
        <v>74</v>
      </c>
      <c r="AY283" s="227" t="s">
        <v>126</v>
      </c>
    </row>
    <row r="284" s="12" customFormat="1">
      <c r="B284" s="228"/>
      <c r="C284" s="229"/>
      <c r="D284" s="215" t="s">
        <v>137</v>
      </c>
      <c r="E284" s="230" t="s">
        <v>28</v>
      </c>
      <c r="F284" s="231" t="s">
        <v>879</v>
      </c>
      <c r="G284" s="229"/>
      <c r="H284" s="232">
        <v>12.6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137</v>
      </c>
      <c r="AU284" s="238" t="s">
        <v>84</v>
      </c>
      <c r="AV284" s="12" t="s">
        <v>84</v>
      </c>
      <c r="AW284" s="12" t="s">
        <v>35</v>
      </c>
      <c r="AX284" s="12" t="s">
        <v>82</v>
      </c>
      <c r="AY284" s="238" t="s">
        <v>126</v>
      </c>
    </row>
    <row r="285" s="1" customFormat="1" ht="16.5" customHeight="1">
      <c r="B285" s="37"/>
      <c r="C285" s="203" t="s">
        <v>415</v>
      </c>
      <c r="D285" s="203" t="s">
        <v>128</v>
      </c>
      <c r="E285" s="204" t="s">
        <v>880</v>
      </c>
      <c r="F285" s="205" t="s">
        <v>28</v>
      </c>
      <c r="G285" s="206" t="s">
        <v>375</v>
      </c>
      <c r="H285" s="207">
        <v>42</v>
      </c>
      <c r="I285" s="208"/>
      <c r="J285" s="209">
        <f>ROUND(I285*H285,2)</f>
        <v>0</v>
      </c>
      <c r="K285" s="205" t="s">
        <v>28</v>
      </c>
      <c r="L285" s="42"/>
      <c r="M285" s="210" t="s">
        <v>28</v>
      </c>
      <c r="N285" s="211" t="s">
        <v>45</v>
      </c>
      <c r="O285" s="78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AR285" s="16" t="s">
        <v>133</v>
      </c>
      <c r="AT285" s="16" t="s">
        <v>128</v>
      </c>
      <c r="AU285" s="16" t="s">
        <v>84</v>
      </c>
      <c r="AY285" s="16" t="s">
        <v>126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6" t="s">
        <v>82</v>
      </c>
      <c r="BK285" s="214">
        <f>ROUND(I285*H285,2)</f>
        <v>0</v>
      </c>
      <c r="BL285" s="16" t="s">
        <v>133</v>
      </c>
      <c r="BM285" s="16" t="s">
        <v>881</v>
      </c>
    </row>
    <row r="286" s="1" customFormat="1">
      <c r="B286" s="37"/>
      <c r="C286" s="38"/>
      <c r="D286" s="215" t="s">
        <v>135</v>
      </c>
      <c r="E286" s="38"/>
      <c r="F286" s="216" t="s">
        <v>882</v>
      </c>
      <c r="G286" s="38"/>
      <c r="H286" s="38"/>
      <c r="I286" s="129"/>
      <c r="J286" s="38"/>
      <c r="K286" s="38"/>
      <c r="L286" s="42"/>
      <c r="M286" s="217"/>
      <c r="N286" s="78"/>
      <c r="O286" s="78"/>
      <c r="P286" s="78"/>
      <c r="Q286" s="78"/>
      <c r="R286" s="78"/>
      <c r="S286" s="78"/>
      <c r="T286" s="79"/>
      <c r="AT286" s="16" t="s">
        <v>135</v>
      </c>
      <c r="AU286" s="16" t="s">
        <v>84</v>
      </c>
    </row>
    <row r="287" s="1" customFormat="1" ht="16.5" customHeight="1">
      <c r="B287" s="37"/>
      <c r="C287" s="203" t="s">
        <v>420</v>
      </c>
      <c r="D287" s="203" t="s">
        <v>128</v>
      </c>
      <c r="E287" s="204" t="s">
        <v>883</v>
      </c>
      <c r="F287" s="205" t="s">
        <v>884</v>
      </c>
      <c r="G287" s="206" t="s">
        <v>186</v>
      </c>
      <c r="H287" s="207">
        <v>61</v>
      </c>
      <c r="I287" s="208"/>
      <c r="J287" s="209">
        <f>ROUND(I287*H287,2)</f>
        <v>0</v>
      </c>
      <c r="K287" s="205" t="s">
        <v>132</v>
      </c>
      <c r="L287" s="42"/>
      <c r="M287" s="210" t="s">
        <v>28</v>
      </c>
      <c r="N287" s="211" t="s">
        <v>45</v>
      </c>
      <c r="O287" s="78"/>
      <c r="P287" s="212">
        <f>O287*H287</f>
        <v>0</v>
      </c>
      <c r="Q287" s="212">
        <v>0.0023700000000000001</v>
      </c>
      <c r="R287" s="212">
        <f>Q287*H287</f>
        <v>0.14457</v>
      </c>
      <c r="S287" s="212">
        <v>0</v>
      </c>
      <c r="T287" s="213">
        <f>S287*H287</f>
        <v>0</v>
      </c>
      <c r="AR287" s="16" t="s">
        <v>133</v>
      </c>
      <c r="AT287" s="16" t="s">
        <v>128</v>
      </c>
      <c r="AU287" s="16" t="s">
        <v>84</v>
      </c>
      <c r="AY287" s="16" t="s">
        <v>126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6" t="s">
        <v>82</v>
      </c>
      <c r="BK287" s="214">
        <f>ROUND(I287*H287,2)</f>
        <v>0</v>
      </c>
      <c r="BL287" s="16" t="s">
        <v>133</v>
      </c>
      <c r="BM287" s="16" t="s">
        <v>885</v>
      </c>
    </row>
    <row r="288" s="1" customFormat="1">
      <c r="B288" s="37"/>
      <c r="C288" s="38"/>
      <c r="D288" s="215" t="s">
        <v>135</v>
      </c>
      <c r="E288" s="38"/>
      <c r="F288" s="216" t="s">
        <v>886</v>
      </c>
      <c r="G288" s="38"/>
      <c r="H288" s="38"/>
      <c r="I288" s="129"/>
      <c r="J288" s="38"/>
      <c r="K288" s="38"/>
      <c r="L288" s="42"/>
      <c r="M288" s="217"/>
      <c r="N288" s="78"/>
      <c r="O288" s="78"/>
      <c r="P288" s="78"/>
      <c r="Q288" s="78"/>
      <c r="R288" s="78"/>
      <c r="S288" s="78"/>
      <c r="T288" s="79"/>
      <c r="AT288" s="16" t="s">
        <v>135</v>
      </c>
      <c r="AU288" s="16" t="s">
        <v>84</v>
      </c>
    </row>
    <row r="289" s="12" customFormat="1">
      <c r="B289" s="228"/>
      <c r="C289" s="229"/>
      <c r="D289" s="215" t="s">
        <v>137</v>
      </c>
      <c r="E289" s="230" t="s">
        <v>28</v>
      </c>
      <c r="F289" s="231" t="s">
        <v>887</v>
      </c>
      <c r="G289" s="229"/>
      <c r="H289" s="232">
        <v>61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137</v>
      </c>
      <c r="AU289" s="238" t="s">
        <v>84</v>
      </c>
      <c r="AV289" s="12" t="s">
        <v>84</v>
      </c>
      <c r="AW289" s="12" t="s">
        <v>35</v>
      </c>
      <c r="AX289" s="12" t="s">
        <v>82</v>
      </c>
      <c r="AY289" s="238" t="s">
        <v>126</v>
      </c>
    </row>
    <row r="290" s="1" customFormat="1" ht="16.5" customHeight="1">
      <c r="B290" s="37"/>
      <c r="C290" s="203" t="s">
        <v>425</v>
      </c>
      <c r="D290" s="203" t="s">
        <v>128</v>
      </c>
      <c r="E290" s="204" t="s">
        <v>888</v>
      </c>
      <c r="F290" s="205" t="s">
        <v>889</v>
      </c>
      <c r="G290" s="206" t="s">
        <v>186</v>
      </c>
      <c r="H290" s="207">
        <v>61</v>
      </c>
      <c r="I290" s="208"/>
      <c r="J290" s="209">
        <f>ROUND(I290*H290,2)</f>
        <v>0</v>
      </c>
      <c r="K290" s="205" t="s">
        <v>132</v>
      </c>
      <c r="L290" s="42"/>
      <c r="M290" s="210" t="s">
        <v>28</v>
      </c>
      <c r="N290" s="211" t="s">
        <v>45</v>
      </c>
      <c r="O290" s="78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AR290" s="16" t="s">
        <v>133</v>
      </c>
      <c r="AT290" s="16" t="s">
        <v>128</v>
      </c>
      <c r="AU290" s="16" t="s">
        <v>84</v>
      </c>
      <c r="AY290" s="16" t="s">
        <v>126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82</v>
      </c>
      <c r="BK290" s="214">
        <f>ROUND(I290*H290,2)</f>
        <v>0</v>
      </c>
      <c r="BL290" s="16" t="s">
        <v>133</v>
      </c>
      <c r="BM290" s="16" t="s">
        <v>890</v>
      </c>
    </row>
    <row r="291" s="1" customFormat="1">
      <c r="B291" s="37"/>
      <c r="C291" s="38"/>
      <c r="D291" s="215" t="s">
        <v>135</v>
      </c>
      <c r="E291" s="38"/>
      <c r="F291" s="216" t="s">
        <v>891</v>
      </c>
      <c r="G291" s="38"/>
      <c r="H291" s="38"/>
      <c r="I291" s="129"/>
      <c r="J291" s="38"/>
      <c r="K291" s="38"/>
      <c r="L291" s="42"/>
      <c r="M291" s="217"/>
      <c r="N291" s="78"/>
      <c r="O291" s="78"/>
      <c r="P291" s="78"/>
      <c r="Q291" s="78"/>
      <c r="R291" s="78"/>
      <c r="S291" s="78"/>
      <c r="T291" s="79"/>
      <c r="AT291" s="16" t="s">
        <v>135</v>
      </c>
      <c r="AU291" s="16" t="s">
        <v>84</v>
      </c>
    </row>
    <row r="292" s="1" customFormat="1" ht="16.5" customHeight="1">
      <c r="B292" s="37"/>
      <c r="C292" s="203" t="s">
        <v>430</v>
      </c>
      <c r="D292" s="203" t="s">
        <v>128</v>
      </c>
      <c r="E292" s="204" t="s">
        <v>892</v>
      </c>
      <c r="F292" s="205" t="s">
        <v>893</v>
      </c>
      <c r="G292" s="206" t="s">
        <v>240</v>
      </c>
      <c r="H292" s="207">
        <v>0.19900000000000001</v>
      </c>
      <c r="I292" s="208"/>
      <c r="J292" s="209">
        <f>ROUND(I292*H292,2)</f>
        <v>0</v>
      </c>
      <c r="K292" s="205" t="s">
        <v>132</v>
      </c>
      <c r="L292" s="42"/>
      <c r="M292" s="210" t="s">
        <v>28</v>
      </c>
      <c r="N292" s="211" t="s">
        <v>45</v>
      </c>
      <c r="O292" s="78"/>
      <c r="P292" s="212">
        <f>O292*H292</f>
        <v>0</v>
      </c>
      <c r="Q292" s="212">
        <v>1.0538799999999999</v>
      </c>
      <c r="R292" s="212">
        <f>Q292*H292</f>
        <v>0.20972211999999998</v>
      </c>
      <c r="S292" s="212">
        <v>0</v>
      </c>
      <c r="T292" s="213">
        <f>S292*H292</f>
        <v>0</v>
      </c>
      <c r="AR292" s="16" t="s">
        <v>133</v>
      </c>
      <c r="AT292" s="16" t="s">
        <v>128</v>
      </c>
      <c r="AU292" s="16" t="s">
        <v>84</v>
      </c>
      <c r="AY292" s="16" t="s">
        <v>126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6" t="s">
        <v>82</v>
      </c>
      <c r="BK292" s="214">
        <f>ROUND(I292*H292,2)</f>
        <v>0</v>
      </c>
      <c r="BL292" s="16" t="s">
        <v>133</v>
      </c>
      <c r="BM292" s="16" t="s">
        <v>894</v>
      </c>
    </row>
    <row r="293" s="1" customFormat="1">
      <c r="B293" s="37"/>
      <c r="C293" s="38"/>
      <c r="D293" s="215" t="s">
        <v>135</v>
      </c>
      <c r="E293" s="38"/>
      <c r="F293" s="216" t="s">
        <v>895</v>
      </c>
      <c r="G293" s="38"/>
      <c r="H293" s="38"/>
      <c r="I293" s="129"/>
      <c r="J293" s="38"/>
      <c r="K293" s="38"/>
      <c r="L293" s="42"/>
      <c r="M293" s="217"/>
      <c r="N293" s="78"/>
      <c r="O293" s="78"/>
      <c r="P293" s="78"/>
      <c r="Q293" s="78"/>
      <c r="R293" s="78"/>
      <c r="S293" s="78"/>
      <c r="T293" s="79"/>
      <c r="AT293" s="16" t="s">
        <v>135</v>
      </c>
      <c r="AU293" s="16" t="s">
        <v>84</v>
      </c>
    </row>
    <row r="294" s="11" customFormat="1">
      <c r="B294" s="218"/>
      <c r="C294" s="219"/>
      <c r="D294" s="215" t="s">
        <v>137</v>
      </c>
      <c r="E294" s="220" t="s">
        <v>28</v>
      </c>
      <c r="F294" s="221" t="s">
        <v>896</v>
      </c>
      <c r="G294" s="219"/>
      <c r="H294" s="220" t="s">
        <v>28</v>
      </c>
      <c r="I294" s="222"/>
      <c r="J294" s="219"/>
      <c r="K294" s="219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137</v>
      </c>
      <c r="AU294" s="227" t="s">
        <v>84</v>
      </c>
      <c r="AV294" s="11" t="s">
        <v>82</v>
      </c>
      <c r="AW294" s="11" t="s">
        <v>35</v>
      </c>
      <c r="AX294" s="11" t="s">
        <v>74</v>
      </c>
      <c r="AY294" s="227" t="s">
        <v>126</v>
      </c>
    </row>
    <row r="295" s="12" customFormat="1">
      <c r="B295" s="228"/>
      <c r="C295" s="229"/>
      <c r="D295" s="215" t="s">
        <v>137</v>
      </c>
      <c r="E295" s="230" t="s">
        <v>28</v>
      </c>
      <c r="F295" s="231" t="s">
        <v>897</v>
      </c>
      <c r="G295" s="229"/>
      <c r="H295" s="232">
        <v>0.19900000000000001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137</v>
      </c>
      <c r="AU295" s="238" t="s">
        <v>84</v>
      </c>
      <c r="AV295" s="12" t="s">
        <v>84</v>
      </c>
      <c r="AW295" s="12" t="s">
        <v>35</v>
      </c>
      <c r="AX295" s="12" t="s">
        <v>82</v>
      </c>
      <c r="AY295" s="238" t="s">
        <v>126</v>
      </c>
    </row>
    <row r="296" s="1" customFormat="1" ht="16.5" customHeight="1">
      <c r="B296" s="37"/>
      <c r="C296" s="203" t="s">
        <v>437</v>
      </c>
      <c r="D296" s="203" t="s">
        <v>128</v>
      </c>
      <c r="E296" s="204" t="s">
        <v>898</v>
      </c>
      <c r="F296" s="205" t="s">
        <v>899</v>
      </c>
      <c r="G296" s="206" t="s">
        <v>240</v>
      </c>
      <c r="H296" s="207">
        <v>0.44600000000000001</v>
      </c>
      <c r="I296" s="208"/>
      <c r="J296" s="209">
        <f>ROUND(I296*H296,2)</f>
        <v>0</v>
      </c>
      <c r="K296" s="205" t="s">
        <v>132</v>
      </c>
      <c r="L296" s="42"/>
      <c r="M296" s="210" t="s">
        <v>28</v>
      </c>
      <c r="N296" s="211" t="s">
        <v>45</v>
      </c>
      <c r="O296" s="78"/>
      <c r="P296" s="212">
        <f>O296*H296</f>
        <v>0</v>
      </c>
      <c r="Q296" s="212">
        <v>1.07636</v>
      </c>
      <c r="R296" s="212">
        <f>Q296*H296</f>
        <v>0.48005656000000002</v>
      </c>
      <c r="S296" s="212">
        <v>0</v>
      </c>
      <c r="T296" s="213">
        <f>S296*H296</f>
        <v>0</v>
      </c>
      <c r="AR296" s="16" t="s">
        <v>133</v>
      </c>
      <c r="AT296" s="16" t="s">
        <v>128</v>
      </c>
      <c r="AU296" s="16" t="s">
        <v>84</v>
      </c>
      <c r="AY296" s="16" t="s">
        <v>126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6" t="s">
        <v>82</v>
      </c>
      <c r="BK296" s="214">
        <f>ROUND(I296*H296,2)</f>
        <v>0</v>
      </c>
      <c r="BL296" s="16" t="s">
        <v>133</v>
      </c>
      <c r="BM296" s="16" t="s">
        <v>900</v>
      </c>
    </row>
    <row r="297" s="1" customFormat="1">
      <c r="B297" s="37"/>
      <c r="C297" s="38"/>
      <c r="D297" s="215" t="s">
        <v>135</v>
      </c>
      <c r="E297" s="38"/>
      <c r="F297" s="216" t="s">
        <v>901</v>
      </c>
      <c r="G297" s="38"/>
      <c r="H297" s="38"/>
      <c r="I297" s="129"/>
      <c r="J297" s="38"/>
      <c r="K297" s="38"/>
      <c r="L297" s="42"/>
      <c r="M297" s="217"/>
      <c r="N297" s="78"/>
      <c r="O297" s="78"/>
      <c r="P297" s="78"/>
      <c r="Q297" s="78"/>
      <c r="R297" s="78"/>
      <c r="S297" s="78"/>
      <c r="T297" s="79"/>
      <c r="AT297" s="16" t="s">
        <v>135</v>
      </c>
      <c r="AU297" s="16" t="s">
        <v>84</v>
      </c>
    </row>
    <row r="298" s="11" customFormat="1">
      <c r="B298" s="218"/>
      <c r="C298" s="219"/>
      <c r="D298" s="215" t="s">
        <v>137</v>
      </c>
      <c r="E298" s="220" t="s">
        <v>28</v>
      </c>
      <c r="F298" s="221" t="s">
        <v>896</v>
      </c>
      <c r="G298" s="219"/>
      <c r="H298" s="220" t="s">
        <v>28</v>
      </c>
      <c r="I298" s="222"/>
      <c r="J298" s="219"/>
      <c r="K298" s="219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137</v>
      </c>
      <c r="AU298" s="227" t="s">
        <v>84</v>
      </c>
      <c r="AV298" s="11" t="s">
        <v>82</v>
      </c>
      <c r="AW298" s="11" t="s">
        <v>35</v>
      </c>
      <c r="AX298" s="11" t="s">
        <v>74</v>
      </c>
      <c r="AY298" s="227" t="s">
        <v>126</v>
      </c>
    </row>
    <row r="299" s="12" customFormat="1">
      <c r="B299" s="228"/>
      <c r="C299" s="229"/>
      <c r="D299" s="215" t="s">
        <v>137</v>
      </c>
      <c r="E299" s="230" t="s">
        <v>28</v>
      </c>
      <c r="F299" s="231" t="s">
        <v>902</v>
      </c>
      <c r="G299" s="229"/>
      <c r="H299" s="232">
        <v>0.44600000000000001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137</v>
      </c>
      <c r="AU299" s="238" t="s">
        <v>84</v>
      </c>
      <c r="AV299" s="12" t="s">
        <v>84</v>
      </c>
      <c r="AW299" s="12" t="s">
        <v>35</v>
      </c>
      <c r="AX299" s="12" t="s">
        <v>82</v>
      </c>
      <c r="AY299" s="238" t="s">
        <v>126</v>
      </c>
    </row>
    <row r="300" s="1" customFormat="1" ht="16.5" customHeight="1">
      <c r="B300" s="37"/>
      <c r="C300" s="203" t="s">
        <v>444</v>
      </c>
      <c r="D300" s="203" t="s">
        <v>128</v>
      </c>
      <c r="E300" s="204" t="s">
        <v>903</v>
      </c>
      <c r="F300" s="205" t="s">
        <v>904</v>
      </c>
      <c r="G300" s="206" t="s">
        <v>131</v>
      </c>
      <c r="H300" s="207">
        <v>5</v>
      </c>
      <c r="I300" s="208"/>
      <c r="J300" s="209">
        <f>ROUND(I300*H300,2)</f>
        <v>0</v>
      </c>
      <c r="K300" s="205" t="s">
        <v>28</v>
      </c>
      <c r="L300" s="42"/>
      <c r="M300" s="210" t="s">
        <v>28</v>
      </c>
      <c r="N300" s="211" t="s">
        <v>45</v>
      </c>
      <c r="O300" s="78"/>
      <c r="P300" s="212">
        <f>O300*H300</f>
        <v>0</v>
      </c>
      <c r="Q300" s="212">
        <v>2.0874999999999999</v>
      </c>
      <c r="R300" s="212">
        <f>Q300*H300</f>
        <v>10.4375</v>
      </c>
      <c r="S300" s="212">
        <v>0</v>
      </c>
      <c r="T300" s="213">
        <f>S300*H300</f>
        <v>0</v>
      </c>
      <c r="AR300" s="16" t="s">
        <v>133</v>
      </c>
      <c r="AT300" s="16" t="s">
        <v>128</v>
      </c>
      <c r="AU300" s="16" t="s">
        <v>84</v>
      </c>
      <c r="AY300" s="16" t="s">
        <v>126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6" t="s">
        <v>82</v>
      </c>
      <c r="BK300" s="214">
        <f>ROUND(I300*H300,2)</f>
        <v>0</v>
      </c>
      <c r="BL300" s="16" t="s">
        <v>133</v>
      </c>
      <c r="BM300" s="16" t="s">
        <v>905</v>
      </c>
    </row>
    <row r="301" s="1" customFormat="1">
      <c r="B301" s="37"/>
      <c r="C301" s="38"/>
      <c r="D301" s="215" t="s">
        <v>135</v>
      </c>
      <c r="E301" s="38"/>
      <c r="F301" s="216" t="s">
        <v>904</v>
      </c>
      <c r="G301" s="38"/>
      <c r="H301" s="38"/>
      <c r="I301" s="129"/>
      <c r="J301" s="38"/>
      <c r="K301" s="38"/>
      <c r="L301" s="42"/>
      <c r="M301" s="217"/>
      <c r="N301" s="78"/>
      <c r="O301" s="78"/>
      <c r="P301" s="78"/>
      <c r="Q301" s="78"/>
      <c r="R301" s="78"/>
      <c r="S301" s="78"/>
      <c r="T301" s="79"/>
      <c r="AT301" s="16" t="s">
        <v>135</v>
      </c>
      <c r="AU301" s="16" t="s">
        <v>84</v>
      </c>
    </row>
    <row r="302" s="1" customFormat="1" ht="16.5" customHeight="1">
      <c r="B302" s="37"/>
      <c r="C302" s="203" t="s">
        <v>393</v>
      </c>
      <c r="D302" s="203" t="s">
        <v>128</v>
      </c>
      <c r="E302" s="204" t="s">
        <v>906</v>
      </c>
      <c r="F302" s="205" t="s">
        <v>907</v>
      </c>
      <c r="G302" s="206" t="s">
        <v>375</v>
      </c>
      <c r="H302" s="207">
        <v>21</v>
      </c>
      <c r="I302" s="208"/>
      <c r="J302" s="209">
        <f>ROUND(I302*H302,2)</f>
        <v>0</v>
      </c>
      <c r="K302" s="205" t="s">
        <v>132</v>
      </c>
      <c r="L302" s="42"/>
      <c r="M302" s="210" t="s">
        <v>28</v>
      </c>
      <c r="N302" s="211" t="s">
        <v>45</v>
      </c>
      <c r="O302" s="78"/>
      <c r="P302" s="212">
        <f>O302*H302</f>
        <v>0</v>
      </c>
      <c r="Q302" s="212">
        <v>0.00048999999999999998</v>
      </c>
      <c r="R302" s="212">
        <f>Q302*H302</f>
        <v>0.010290000000000001</v>
      </c>
      <c r="S302" s="212">
        <v>0</v>
      </c>
      <c r="T302" s="213">
        <f>S302*H302</f>
        <v>0</v>
      </c>
      <c r="AR302" s="16" t="s">
        <v>133</v>
      </c>
      <c r="AT302" s="16" t="s">
        <v>128</v>
      </c>
      <c r="AU302" s="16" t="s">
        <v>84</v>
      </c>
      <c r="AY302" s="16" t="s">
        <v>126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6" t="s">
        <v>82</v>
      </c>
      <c r="BK302" s="214">
        <f>ROUND(I302*H302,2)</f>
        <v>0</v>
      </c>
      <c r="BL302" s="16" t="s">
        <v>133</v>
      </c>
      <c r="BM302" s="16" t="s">
        <v>908</v>
      </c>
    </row>
    <row r="303" s="1" customFormat="1">
      <c r="B303" s="37"/>
      <c r="C303" s="38"/>
      <c r="D303" s="215" t="s">
        <v>135</v>
      </c>
      <c r="E303" s="38"/>
      <c r="F303" s="216" t="s">
        <v>909</v>
      </c>
      <c r="G303" s="38"/>
      <c r="H303" s="38"/>
      <c r="I303" s="129"/>
      <c r="J303" s="38"/>
      <c r="K303" s="38"/>
      <c r="L303" s="42"/>
      <c r="M303" s="217"/>
      <c r="N303" s="78"/>
      <c r="O303" s="78"/>
      <c r="P303" s="78"/>
      <c r="Q303" s="78"/>
      <c r="R303" s="78"/>
      <c r="S303" s="78"/>
      <c r="T303" s="79"/>
      <c r="AT303" s="16" t="s">
        <v>135</v>
      </c>
      <c r="AU303" s="16" t="s">
        <v>84</v>
      </c>
    </row>
    <row r="304" s="1" customFormat="1" ht="16.5" customHeight="1">
      <c r="B304" s="37"/>
      <c r="C304" s="203" t="s">
        <v>455</v>
      </c>
      <c r="D304" s="203" t="s">
        <v>128</v>
      </c>
      <c r="E304" s="204" t="s">
        <v>910</v>
      </c>
      <c r="F304" s="205" t="s">
        <v>911</v>
      </c>
      <c r="G304" s="206" t="s">
        <v>186</v>
      </c>
      <c r="H304" s="207">
        <v>28</v>
      </c>
      <c r="I304" s="208"/>
      <c r="J304" s="209">
        <f>ROUND(I304*H304,2)</f>
        <v>0</v>
      </c>
      <c r="K304" s="205" t="s">
        <v>132</v>
      </c>
      <c r="L304" s="42"/>
      <c r="M304" s="210" t="s">
        <v>28</v>
      </c>
      <c r="N304" s="211" t="s">
        <v>45</v>
      </c>
      <c r="O304" s="78"/>
      <c r="P304" s="212">
        <f>O304*H304</f>
        <v>0</v>
      </c>
      <c r="Q304" s="212">
        <v>0.00031</v>
      </c>
      <c r="R304" s="212">
        <f>Q304*H304</f>
        <v>0.0086800000000000002</v>
      </c>
      <c r="S304" s="212">
        <v>0</v>
      </c>
      <c r="T304" s="213">
        <f>S304*H304</f>
        <v>0</v>
      </c>
      <c r="AR304" s="16" t="s">
        <v>133</v>
      </c>
      <c r="AT304" s="16" t="s">
        <v>128</v>
      </c>
      <c r="AU304" s="16" t="s">
        <v>84</v>
      </c>
      <c r="AY304" s="16" t="s">
        <v>126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6" t="s">
        <v>82</v>
      </c>
      <c r="BK304" s="214">
        <f>ROUND(I304*H304,2)</f>
        <v>0</v>
      </c>
      <c r="BL304" s="16" t="s">
        <v>133</v>
      </c>
      <c r="BM304" s="16" t="s">
        <v>912</v>
      </c>
    </row>
    <row r="305" s="1" customFormat="1">
      <c r="B305" s="37"/>
      <c r="C305" s="38"/>
      <c r="D305" s="215" t="s">
        <v>135</v>
      </c>
      <c r="E305" s="38"/>
      <c r="F305" s="216" t="s">
        <v>913</v>
      </c>
      <c r="G305" s="38"/>
      <c r="H305" s="38"/>
      <c r="I305" s="129"/>
      <c r="J305" s="38"/>
      <c r="K305" s="38"/>
      <c r="L305" s="42"/>
      <c r="M305" s="217"/>
      <c r="N305" s="78"/>
      <c r="O305" s="78"/>
      <c r="P305" s="78"/>
      <c r="Q305" s="78"/>
      <c r="R305" s="78"/>
      <c r="S305" s="78"/>
      <c r="T305" s="79"/>
      <c r="AT305" s="16" t="s">
        <v>135</v>
      </c>
      <c r="AU305" s="16" t="s">
        <v>84</v>
      </c>
    </row>
    <row r="306" s="12" customFormat="1">
      <c r="B306" s="228"/>
      <c r="C306" s="229"/>
      <c r="D306" s="215" t="s">
        <v>137</v>
      </c>
      <c r="E306" s="230" t="s">
        <v>28</v>
      </c>
      <c r="F306" s="231" t="s">
        <v>914</v>
      </c>
      <c r="G306" s="229"/>
      <c r="H306" s="232">
        <v>28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137</v>
      </c>
      <c r="AU306" s="238" t="s">
        <v>84</v>
      </c>
      <c r="AV306" s="12" t="s">
        <v>84</v>
      </c>
      <c r="AW306" s="12" t="s">
        <v>35</v>
      </c>
      <c r="AX306" s="12" t="s">
        <v>82</v>
      </c>
      <c r="AY306" s="238" t="s">
        <v>126</v>
      </c>
    </row>
    <row r="307" s="1" customFormat="1" ht="16.5" customHeight="1">
      <c r="B307" s="37"/>
      <c r="C307" s="261" t="s">
        <v>457</v>
      </c>
      <c r="D307" s="261" t="s">
        <v>270</v>
      </c>
      <c r="E307" s="262" t="s">
        <v>915</v>
      </c>
      <c r="F307" s="263" t="s">
        <v>916</v>
      </c>
      <c r="G307" s="264" t="s">
        <v>186</v>
      </c>
      <c r="H307" s="265">
        <v>30</v>
      </c>
      <c r="I307" s="266"/>
      <c r="J307" s="267">
        <f>ROUND(I307*H307,2)</f>
        <v>0</v>
      </c>
      <c r="K307" s="263" t="s">
        <v>132</v>
      </c>
      <c r="L307" s="268"/>
      <c r="M307" s="269" t="s">
        <v>28</v>
      </c>
      <c r="N307" s="270" t="s">
        <v>45</v>
      </c>
      <c r="O307" s="78"/>
      <c r="P307" s="212">
        <f>O307*H307</f>
        <v>0</v>
      </c>
      <c r="Q307" s="212">
        <v>0.00010000000000000001</v>
      </c>
      <c r="R307" s="212">
        <f>Q307*H307</f>
        <v>0.0030000000000000001</v>
      </c>
      <c r="S307" s="212">
        <v>0</v>
      </c>
      <c r="T307" s="213">
        <f>S307*H307</f>
        <v>0</v>
      </c>
      <c r="AR307" s="16" t="s">
        <v>183</v>
      </c>
      <c r="AT307" s="16" t="s">
        <v>270</v>
      </c>
      <c r="AU307" s="16" t="s">
        <v>84</v>
      </c>
      <c r="AY307" s="16" t="s">
        <v>126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6" t="s">
        <v>82</v>
      </c>
      <c r="BK307" s="214">
        <f>ROUND(I307*H307,2)</f>
        <v>0</v>
      </c>
      <c r="BL307" s="16" t="s">
        <v>133</v>
      </c>
      <c r="BM307" s="16" t="s">
        <v>917</v>
      </c>
    </row>
    <row r="308" s="1" customFormat="1">
      <c r="B308" s="37"/>
      <c r="C308" s="38"/>
      <c r="D308" s="215" t="s">
        <v>135</v>
      </c>
      <c r="E308" s="38"/>
      <c r="F308" s="216" t="s">
        <v>916</v>
      </c>
      <c r="G308" s="38"/>
      <c r="H308" s="38"/>
      <c r="I308" s="129"/>
      <c r="J308" s="38"/>
      <c r="K308" s="38"/>
      <c r="L308" s="42"/>
      <c r="M308" s="217"/>
      <c r="N308" s="78"/>
      <c r="O308" s="78"/>
      <c r="P308" s="78"/>
      <c r="Q308" s="78"/>
      <c r="R308" s="78"/>
      <c r="S308" s="78"/>
      <c r="T308" s="79"/>
      <c r="AT308" s="16" t="s">
        <v>135</v>
      </c>
      <c r="AU308" s="16" t="s">
        <v>84</v>
      </c>
    </row>
    <row r="309" s="11" customFormat="1">
      <c r="B309" s="218"/>
      <c r="C309" s="219"/>
      <c r="D309" s="215" t="s">
        <v>137</v>
      </c>
      <c r="E309" s="220" t="s">
        <v>28</v>
      </c>
      <c r="F309" s="221" t="s">
        <v>918</v>
      </c>
      <c r="G309" s="219"/>
      <c r="H309" s="220" t="s">
        <v>28</v>
      </c>
      <c r="I309" s="222"/>
      <c r="J309" s="219"/>
      <c r="K309" s="219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137</v>
      </c>
      <c r="AU309" s="227" t="s">
        <v>84</v>
      </c>
      <c r="AV309" s="11" t="s">
        <v>82</v>
      </c>
      <c r="AW309" s="11" t="s">
        <v>35</v>
      </c>
      <c r="AX309" s="11" t="s">
        <v>74</v>
      </c>
      <c r="AY309" s="227" t="s">
        <v>126</v>
      </c>
    </row>
    <row r="310" s="11" customFormat="1">
      <c r="B310" s="218"/>
      <c r="C310" s="219"/>
      <c r="D310" s="215" t="s">
        <v>137</v>
      </c>
      <c r="E310" s="220" t="s">
        <v>28</v>
      </c>
      <c r="F310" s="221" t="s">
        <v>919</v>
      </c>
      <c r="G310" s="219"/>
      <c r="H310" s="220" t="s">
        <v>28</v>
      </c>
      <c r="I310" s="222"/>
      <c r="J310" s="219"/>
      <c r="K310" s="219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137</v>
      </c>
      <c r="AU310" s="227" t="s">
        <v>84</v>
      </c>
      <c r="AV310" s="11" t="s">
        <v>82</v>
      </c>
      <c r="AW310" s="11" t="s">
        <v>35</v>
      </c>
      <c r="AX310" s="11" t="s">
        <v>74</v>
      </c>
      <c r="AY310" s="227" t="s">
        <v>126</v>
      </c>
    </row>
    <row r="311" s="12" customFormat="1">
      <c r="B311" s="228"/>
      <c r="C311" s="229"/>
      <c r="D311" s="215" t="s">
        <v>137</v>
      </c>
      <c r="E311" s="230" t="s">
        <v>28</v>
      </c>
      <c r="F311" s="231" t="s">
        <v>920</v>
      </c>
      <c r="G311" s="229"/>
      <c r="H311" s="232">
        <v>30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137</v>
      </c>
      <c r="AU311" s="238" t="s">
        <v>84</v>
      </c>
      <c r="AV311" s="12" t="s">
        <v>84</v>
      </c>
      <c r="AW311" s="12" t="s">
        <v>35</v>
      </c>
      <c r="AX311" s="12" t="s">
        <v>82</v>
      </c>
      <c r="AY311" s="238" t="s">
        <v>126</v>
      </c>
    </row>
    <row r="312" s="1" customFormat="1" ht="16.5" customHeight="1">
      <c r="B312" s="37"/>
      <c r="C312" s="203" t="s">
        <v>461</v>
      </c>
      <c r="D312" s="203" t="s">
        <v>128</v>
      </c>
      <c r="E312" s="204" t="s">
        <v>385</v>
      </c>
      <c r="F312" s="205" t="s">
        <v>386</v>
      </c>
      <c r="G312" s="206" t="s">
        <v>131</v>
      </c>
      <c r="H312" s="207">
        <v>2</v>
      </c>
      <c r="I312" s="208"/>
      <c r="J312" s="209">
        <f>ROUND(I312*H312,2)</f>
        <v>0</v>
      </c>
      <c r="K312" s="205" t="s">
        <v>132</v>
      </c>
      <c r="L312" s="42"/>
      <c r="M312" s="210" t="s">
        <v>28</v>
      </c>
      <c r="N312" s="211" t="s">
        <v>45</v>
      </c>
      <c r="O312" s="78"/>
      <c r="P312" s="212">
        <f>O312*H312</f>
        <v>0</v>
      </c>
      <c r="Q312" s="212">
        <v>1.665</v>
      </c>
      <c r="R312" s="212">
        <f>Q312*H312</f>
        <v>3.3300000000000001</v>
      </c>
      <c r="S312" s="212">
        <v>0</v>
      </c>
      <c r="T312" s="213">
        <f>S312*H312</f>
        <v>0</v>
      </c>
      <c r="AR312" s="16" t="s">
        <v>133</v>
      </c>
      <c r="AT312" s="16" t="s">
        <v>128</v>
      </c>
      <c r="AU312" s="16" t="s">
        <v>84</v>
      </c>
      <c r="AY312" s="16" t="s">
        <v>126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6" t="s">
        <v>82</v>
      </c>
      <c r="BK312" s="214">
        <f>ROUND(I312*H312,2)</f>
        <v>0</v>
      </c>
      <c r="BL312" s="16" t="s">
        <v>133</v>
      </c>
      <c r="BM312" s="16" t="s">
        <v>921</v>
      </c>
    </row>
    <row r="313" s="1" customFormat="1">
      <c r="B313" s="37"/>
      <c r="C313" s="38"/>
      <c r="D313" s="215" t="s">
        <v>135</v>
      </c>
      <c r="E313" s="38"/>
      <c r="F313" s="216" t="s">
        <v>388</v>
      </c>
      <c r="G313" s="38"/>
      <c r="H313" s="38"/>
      <c r="I313" s="129"/>
      <c r="J313" s="38"/>
      <c r="K313" s="38"/>
      <c r="L313" s="42"/>
      <c r="M313" s="217"/>
      <c r="N313" s="78"/>
      <c r="O313" s="78"/>
      <c r="P313" s="78"/>
      <c r="Q313" s="78"/>
      <c r="R313" s="78"/>
      <c r="S313" s="78"/>
      <c r="T313" s="79"/>
      <c r="AT313" s="16" t="s">
        <v>135</v>
      </c>
      <c r="AU313" s="16" t="s">
        <v>84</v>
      </c>
    </row>
    <row r="314" s="12" customFormat="1">
      <c r="B314" s="228"/>
      <c r="C314" s="229"/>
      <c r="D314" s="215" t="s">
        <v>137</v>
      </c>
      <c r="E314" s="230" t="s">
        <v>28</v>
      </c>
      <c r="F314" s="231" t="s">
        <v>922</v>
      </c>
      <c r="G314" s="229"/>
      <c r="H314" s="232">
        <v>2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137</v>
      </c>
      <c r="AU314" s="238" t="s">
        <v>84</v>
      </c>
      <c r="AV314" s="12" t="s">
        <v>84</v>
      </c>
      <c r="AW314" s="12" t="s">
        <v>35</v>
      </c>
      <c r="AX314" s="12" t="s">
        <v>82</v>
      </c>
      <c r="AY314" s="238" t="s">
        <v>126</v>
      </c>
    </row>
    <row r="315" s="10" customFormat="1" ht="22.8" customHeight="1">
      <c r="B315" s="187"/>
      <c r="C315" s="188"/>
      <c r="D315" s="189" t="s">
        <v>73</v>
      </c>
      <c r="E315" s="201" t="s">
        <v>437</v>
      </c>
      <c r="F315" s="201" t="s">
        <v>923</v>
      </c>
      <c r="G315" s="188"/>
      <c r="H315" s="188"/>
      <c r="I315" s="191"/>
      <c r="J315" s="202">
        <f>BK315</f>
        <v>0</v>
      </c>
      <c r="K315" s="188"/>
      <c r="L315" s="193"/>
      <c r="M315" s="194"/>
      <c r="N315" s="195"/>
      <c r="O315" s="195"/>
      <c r="P315" s="196">
        <f>SUM(P316:P357)</f>
        <v>0</v>
      </c>
      <c r="Q315" s="195"/>
      <c r="R315" s="196">
        <f>SUM(R316:R357)</f>
        <v>5.64154</v>
      </c>
      <c r="S315" s="195"/>
      <c r="T315" s="197">
        <f>SUM(T316:T357)</f>
        <v>0</v>
      </c>
      <c r="AR315" s="198" t="s">
        <v>82</v>
      </c>
      <c r="AT315" s="199" t="s">
        <v>73</v>
      </c>
      <c r="AU315" s="199" t="s">
        <v>82</v>
      </c>
      <c r="AY315" s="198" t="s">
        <v>126</v>
      </c>
      <c r="BK315" s="200">
        <f>SUM(BK316:BK357)</f>
        <v>0</v>
      </c>
    </row>
    <row r="316" s="1" customFormat="1" ht="16.5" customHeight="1">
      <c r="B316" s="37"/>
      <c r="C316" s="203" t="s">
        <v>465</v>
      </c>
      <c r="D316" s="203" t="s">
        <v>128</v>
      </c>
      <c r="E316" s="204" t="s">
        <v>924</v>
      </c>
      <c r="F316" s="205" t="s">
        <v>925</v>
      </c>
      <c r="G316" s="206" t="s">
        <v>375</v>
      </c>
      <c r="H316" s="207">
        <v>11</v>
      </c>
      <c r="I316" s="208"/>
      <c r="J316" s="209">
        <f>ROUND(I316*H316,2)</f>
        <v>0</v>
      </c>
      <c r="K316" s="205" t="s">
        <v>132</v>
      </c>
      <c r="L316" s="42"/>
      <c r="M316" s="210" t="s">
        <v>28</v>
      </c>
      <c r="N316" s="211" t="s">
        <v>45</v>
      </c>
      <c r="O316" s="78"/>
      <c r="P316" s="212">
        <f>O316*H316</f>
        <v>0</v>
      </c>
      <c r="Q316" s="212">
        <v>0.12064</v>
      </c>
      <c r="R316" s="212">
        <f>Q316*H316</f>
        <v>1.32704</v>
      </c>
      <c r="S316" s="212">
        <v>0</v>
      </c>
      <c r="T316" s="213">
        <f>S316*H316</f>
        <v>0</v>
      </c>
      <c r="AR316" s="16" t="s">
        <v>133</v>
      </c>
      <c r="AT316" s="16" t="s">
        <v>128</v>
      </c>
      <c r="AU316" s="16" t="s">
        <v>84</v>
      </c>
      <c r="AY316" s="16" t="s">
        <v>126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6" t="s">
        <v>82</v>
      </c>
      <c r="BK316" s="214">
        <f>ROUND(I316*H316,2)</f>
        <v>0</v>
      </c>
      <c r="BL316" s="16" t="s">
        <v>133</v>
      </c>
      <c r="BM316" s="16" t="s">
        <v>926</v>
      </c>
    </row>
    <row r="317" s="1" customFormat="1">
      <c r="B317" s="37"/>
      <c r="C317" s="38"/>
      <c r="D317" s="215" t="s">
        <v>135</v>
      </c>
      <c r="E317" s="38"/>
      <c r="F317" s="216" t="s">
        <v>927</v>
      </c>
      <c r="G317" s="38"/>
      <c r="H317" s="38"/>
      <c r="I317" s="129"/>
      <c r="J317" s="38"/>
      <c r="K317" s="38"/>
      <c r="L317" s="42"/>
      <c r="M317" s="217"/>
      <c r="N317" s="78"/>
      <c r="O317" s="78"/>
      <c r="P317" s="78"/>
      <c r="Q317" s="78"/>
      <c r="R317" s="78"/>
      <c r="S317" s="78"/>
      <c r="T317" s="79"/>
      <c r="AT317" s="16" t="s">
        <v>135</v>
      </c>
      <c r="AU317" s="16" t="s">
        <v>84</v>
      </c>
    </row>
    <row r="318" s="11" customFormat="1">
      <c r="B318" s="218"/>
      <c r="C318" s="219"/>
      <c r="D318" s="215" t="s">
        <v>137</v>
      </c>
      <c r="E318" s="220" t="s">
        <v>28</v>
      </c>
      <c r="F318" s="221" t="s">
        <v>928</v>
      </c>
      <c r="G318" s="219"/>
      <c r="H318" s="220" t="s">
        <v>28</v>
      </c>
      <c r="I318" s="222"/>
      <c r="J318" s="219"/>
      <c r="K318" s="219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137</v>
      </c>
      <c r="AU318" s="227" t="s">
        <v>84</v>
      </c>
      <c r="AV318" s="11" t="s">
        <v>82</v>
      </c>
      <c r="AW318" s="11" t="s">
        <v>35</v>
      </c>
      <c r="AX318" s="11" t="s">
        <v>74</v>
      </c>
      <c r="AY318" s="227" t="s">
        <v>126</v>
      </c>
    </row>
    <row r="319" s="11" customFormat="1">
      <c r="B319" s="218"/>
      <c r="C319" s="219"/>
      <c r="D319" s="215" t="s">
        <v>137</v>
      </c>
      <c r="E319" s="220" t="s">
        <v>28</v>
      </c>
      <c r="F319" s="221" t="s">
        <v>929</v>
      </c>
      <c r="G319" s="219"/>
      <c r="H319" s="220" t="s">
        <v>28</v>
      </c>
      <c r="I319" s="222"/>
      <c r="J319" s="219"/>
      <c r="K319" s="219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137</v>
      </c>
      <c r="AU319" s="227" t="s">
        <v>84</v>
      </c>
      <c r="AV319" s="11" t="s">
        <v>82</v>
      </c>
      <c r="AW319" s="11" t="s">
        <v>35</v>
      </c>
      <c r="AX319" s="11" t="s">
        <v>74</v>
      </c>
      <c r="AY319" s="227" t="s">
        <v>126</v>
      </c>
    </row>
    <row r="320" s="12" customFormat="1">
      <c r="B320" s="228"/>
      <c r="C320" s="229"/>
      <c r="D320" s="215" t="s">
        <v>137</v>
      </c>
      <c r="E320" s="230" t="s">
        <v>28</v>
      </c>
      <c r="F320" s="231" t="s">
        <v>930</v>
      </c>
      <c r="G320" s="229"/>
      <c r="H320" s="232">
        <v>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137</v>
      </c>
      <c r="AU320" s="238" t="s">
        <v>84</v>
      </c>
      <c r="AV320" s="12" t="s">
        <v>84</v>
      </c>
      <c r="AW320" s="12" t="s">
        <v>35</v>
      </c>
      <c r="AX320" s="12" t="s">
        <v>74</v>
      </c>
      <c r="AY320" s="238" t="s">
        <v>126</v>
      </c>
    </row>
    <row r="321" s="11" customFormat="1">
      <c r="B321" s="218"/>
      <c r="C321" s="219"/>
      <c r="D321" s="215" t="s">
        <v>137</v>
      </c>
      <c r="E321" s="220" t="s">
        <v>28</v>
      </c>
      <c r="F321" s="221" t="s">
        <v>931</v>
      </c>
      <c r="G321" s="219"/>
      <c r="H321" s="220" t="s">
        <v>28</v>
      </c>
      <c r="I321" s="222"/>
      <c r="J321" s="219"/>
      <c r="K321" s="219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137</v>
      </c>
      <c r="AU321" s="227" t="s">
        <v>84</v>
      </c>
      <c r="AV321" s="11" t="s">
        <v>82</v>
      </c>
      <c r="AW321" s="11" t="s">
        <v>35</v>
      </c>
      <c r="AX321" s="11" t="s">
        <v>74</v>
      </c>
      <c r="AY321" s="227" t="s">
        <v>126</v>
      </c>
    </row>
    <row r="322" s="12" customFormat="1">
      <c r="B322" s="228"/>
      <c r="C322" s="229"/>
      <c r="D322" s="215" t="s">
        <v>137</v>
      </c>
      <c r="E322" s="230" t="s">
        <v>28</v>
      </c>
      <c r="F322" s="231" t="s">
        <v>932</v>
      </c>
      <c r="G322" s="229"/>
      <c r="H322" s="232">
        <v>2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137</v>
      </c>
      <c r="AU322" s="238" t="s">
        <v>84</v>
      </c>
      <c r="AV322" s="12" t="s">
        <v>84</v>
      </c>
      <c r="AW322" s="12" t="s">
        <v>35</v>
      </c>
      <c r="AX322" s="12" t="s">
        <v>74</v>
      </c>
      <c r="AY322" s="238" t="s">
        <v>126</v>
      </c>
    </row>
    <row r="323" s="13" customFormat="1">
      <c r="B323" s="239"/>
      <c r="C323" s="240"/>
      <c r="D323" s="215" t="s">
        <v>137</v>
      </c>
      <c r="E323" s="241" t="s">
        <v>28</v>
      </c>
      <c r="F323" s="242" t="s">
        <v>143</v>
      </c>
      <c r="G323" s="240"/>
      <c r="H323" s="243">
        <v>11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AT323" s="249" t="s">
        <v>137</v>
      </c>
      <c r="AU323" s="249" t="s">
        <v>84</v>
      </c>
      <c r="AV323" s="13" t="s">
        <v>133</v>
      </c>
      <c r="AW323" s="13" t="s">
        <v>35</v>
      </c>
      <c r="AX323" s="13" t="s">
        <v>82</v>
      </c>
      <c r="AY323" s="249" t="s">
        <v>126</v>
      </c>
    </row>
    <row r="324" s="1" customFormat="1" ht="16.5" customHeight="1">
      <c r="B324" s="37"/>
      <c r="C324" s="261" t="s">
        <v>475</v>
      </c>
      <c r="D324" s="261" t="s">
        <v>270</v>
      </c>
      <c r="E324" s="262" t="s">
        <v>933</v>
      </c>
      <c r="F324" s="263" t="s">
        <v>934</v>
      </c>
      <c r="G324" s="264" t="s">
        <v>345</v>
      </c>
      <c r="H324" s="265">
        <v>101</v>
      </c>
      <c r="I324" s="266"/>
      <c r="J324" s="267">
        <f>ROUND(I324*H324,2)</f>
        <v>0</v>
      </c>
      <c r="K324" s="263" t="s">
        <v>132</v>
      </c>
      <c r="L324" s="268"/>
      <c r="M324" s="269" t="s">
        <v>28</v>
      </c>
      <c r="N324" s="270" t="s">
        <v>45</v>
      </c>
      <c r="O324" s="78"/>
      <c r="P324" s="212">
        <f>O324*H324</f>
        <v>0</v>
      </c>
      <c r="Q324" s="212">
        <v>0.010999999999999999</v>
      </c>
      <c r="R324" s="212">
        <f>Q324*H324</f>
        <v>1.111</v>
      </c>
      <c r="S324" s="212">
        <v>0</v>
      </c>
      <c r="T324" s="213">
        <f>S324*H324</f>
        <v>0</v>
      </c>
      <c r="AR324" s="16" t="s">
        <v>183</v>
      </c>
      <c r="AT324" s="16" t="s">
        <v>270</v>
      </c>
      <c r="AU324" s="16" t="s">
        <v>84</v>
      </c>
      <c r="AY324" s="16" t="s">
        <v>126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6" t="s">
        <v>82</v>
      </c>
      <c r="BK324" s="214">
        <f>ROUND(I324*H324,2)</f>
        <v>0</v>
      </c>
      <c r="BL324" s="16" t="s">
        <v>133</v>
      </c>
      <c r="BM324" s="16" t="s">
        <v>935</v>
      </c>
    </row>
    <row r="325" s="1" customFormat="1">
      <c r="B325" s="37"/>
      <c r="C325" s="38"/>
      <c r="D325" s="215" t="s">
        <v>135</v>
      </c>
      <c r="E325" s="38"/>
      <c r="F325" s="216" t="s">
        <v>934</v>
      </c>
      <c r="G325" s="38"/>
      <c r="H325" s="38"/>
      <c r="I325" s="129"/>
      <c r="J325" s="38"/>
      <c r="K325" s="38"/>
      <c r="L325" s="42"/>
      <c r="M325" s="217"/>
      <c r="N325" s="78"/>
      <c r="O325" s="78"/>
      <c r="P325" s="78"/>
      <c r="Q325" s="78"/>
      <c r="R325" s="78"/>
      <c r="S325" s="78"/>
      <c r="T325" s="79"/>
      <c r="AT325" s="16" t="s">
        <v>135</v>
      </c>
      <c r="AU325" s="16" t="s">
        <v>84</v>
      </c>
    </row>
    <row r="326" s="11" customFormat="1">
      <c r="B326" s="218"/>
      <c r="C326" s="219"/>
      <c r="D326" s="215" t="s">
        <v>137</v>
      </c>
      <c r="E326" s="220" t="s">
        <v>28</v>
      </c>
      <c r="F326" s="221" t="s">
        <v>936</v>
      </c>
      <c r="G326" s="219"/>
      <c r="H326" s="220" t="s">
        <v>28</v>
      </c>
      <c r="I326" s="222"/>
      <c r="J326" s="219"/>
      <c r="K326" s="219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137</v>
      </c>
      <c r="AU326" s="227" t="s">
        <v>84</v>
      </c>
      <c r="AV326" s="11" t="s">
        <v>82</v>
      </c>
      <c r="AW326" s="11" t="s">
        <v>35</v>
      </c>
      <c r="AX326" s="11" t="s">
        <v>74</v>
      </c>
      <c r="AY326" s="227" t="s">
        <v>126</v>
      </c>
    </row>
    <row r="327" s="12" customFormat="1">
      <c r="B327" s="228"/>
      <c r="C327" s="229"/>
      <c r="D327" s="215" t="s">
        <v>137</v>
      </c>
      <c r="E327" s="230" t="s">
        <v>28</v>
      </c>
      <c r="F327" s="231" t="s">
        <v>937</v>
      </c>
      <c r="G327" s="229"/>
      <c r="H327" s="232">
        <v>101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137</v>
      </c>
      <c r="AU327" s="238" t="s">
        <v>84</v>
      </c>
      <c r="AV327" s="12" t="s">
        <v>84</v>
      </c>
      <c r="AW327" s="12" t="s">
        <v>35</v>
      </c>
      <c r="AX327" s="12" t="s">
        <v>82</v>
      </c>
      <c r="AY327" s="238" t="s">
        <v>126</v>
      </c>
    </row>
    <row r="328" s="1" customFormat="1" ht="16.5" customHeight="1">
      <c r="B328" s="37"/>
      <c r="C328" s="203" t="s">
        <v>482</v>
      </c>
      <c r="D328" s="203" t="s">
        <v>128</v>
      </c>
      <c r="E328" s="204" t="s">
        <v>938</v>
      </c>
      <c r="F328" s="205" t="s">
        <v>939</v>
      </c>
      <c r="G328" s="206" t="s">
        <v>186</v>
      </c>
      <c r="H328" s="207">
        <v>4.5</v>
      </c>
      <c r="I328" s="208"/>
      <c r="J328" s="209">
        <f>ROUND(I328*H328,2)</f>
        <v>0</v>
      </c>
      <c r="K328" s="205" t="s">
        <v>132</v>
      </c>
      <c r="L328" s="42"/>
      <c r="M328" s="210" t="s">
        <v>28</v>
      </c>
      <c r="N328" s="211" t="s">
        <v>45</v>
      </c>
      <c r="O328" s="78"/>
      <c r="P328" s="212">
        <f>O328*H328</f>
        <v>0</v>
      </c>
      <c r="Q328" s="212">
        <v>0.10100000000000001</v>
      </c>
      <c r="R328" s="212">
        <f>Q328*H328</f>
        <v>0.45450000000000002</v>
      </c>
      <c r="S328" s="212">
        <v>0</v>
      </c>
      <c r="T328" s="213">
        <f>S328*H328</f>
        <v>0</v>
      </c>
      <c r="AR328" s="16" t="s">
        <v>133</v>
      </c>
      <c r="AT328" s="16" t="s">
        <v>128</v>
      </c>
      <c r="AU328" s="16" t="s">
        <v>84</v>
      </c>
      <c r="AY328" s="16" t="s">
        <v>126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6" t="s">
        <v>82</v>
      </c>
      <c r="BK328" s="214">
        <f>ROUND(I328*H328,2)</f>
        <v>0</v>
      </c>
      <c r="BL328" s="16" t="s">
        <v>133</v>
      </c>
      <c r="BM328" s="16" t="s">
        <v>940</v>
      </c>
    </row>
    <row r="329" s="1" customFormat="1">
      <c r="B329" s="37"/>
      <c r="C329" s="38"/>
      <c r="D329" s="215" t="s">
        <v>135</v>
      </c>
      <c r="E329" s="38"/>
      <c r="F329" s="216" t="s">
        <v>941</v>
      </c>
      <c r="G329" s="38"/>
      <c r="H329" s="38"/>
      <c r="I329" s="129"/>
      <c r="J329" s="38"/>
      <c r="K329" s="38"/>
      <c r="L329" s="42"/>
      <c r="M329" s="217"/>
      <c r="N329" s="78"/>
      <c r="O329" s="78"/>
      <c r="P329" s="78"/>
      <c r="Q329" s="78"/>
      <c r="R329" s="78"/>
      <c r="S329" s="78"/>
      <c r="T329" s="79"/>
      <c r="AT329" s="16" t="s">
        <v>135</v>
      </c>
      <c r="AU329" s="16" t="s">
        <v>84</v>
      </c>
    </row>
    <row r="330" s="11" customFormat="1">
      <c r="B330" s="218"/>
      <c r="C330" s="219"/>
      <c r="D330" s="215" t="s">
        <v>137</v>
      </c>
      <c r="E330" s="220" t="s">
        <v>28</v>
      </c>
      <c r="F330" s="221" t="s">
        <v>942</v>
      </c>
      <c r="G330" s="219"/>
      <c r="H330" s="220" t="s">
        <v>28</v>
      </c>
      <c r="I330" s="222"/>
      <c r="J330" s="219"/>
      <c r="K330" s="219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137</v>
      </c>
      <c r="AU330" s="227" t="s">
        <v>84</v>
      </c>
      <c r="AV330" s="11" t="s">
        <v>82</v>
      </c>
      <c r="AW330" s="11" t="s">
        <v>35</v>
      </c>
      <c r="AX330" s="11" t="s">
        <v>74</v>
      </c>
      <c r="AY330" s="227" t="s">
        <v>126</v>
      </c>
    </row>
    <row r="331" s="11" customFormat="1">
      <c r="B331" s="218"/>
      <c r="C331" s="219"/>
      <c r="D331" s="215" t="s">
        <v>137</v>
      </c>
      <c r="E331" s="220" t="s">
        <v>28</v>
      </c>
      <c r="F331" s="221" t="s">
        <v>929</v>
      </c>
      <c r="G331" s="219"/>
      <c r="H331" s="220" t="s">
        <v>28</v>
      </c>
      <c r="I331" s="222"/>
      <c r="J331" s="219"/>
      <c r="K331" s="219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137</v>
      </c>
      <c r="AU331" s="227" t="s">
        <v>84</v>
      </c>
      <c r="AV331" s="11" t="s">
        <v>82</v>
      </c>
      <c r="AW331" s="11" t="s">
        <v>35</v>
      </c>
      <c r="AX331" s="11" t="s">
        <v>74</v>
      </c>
      <c r="AY331" s="227" t="s">
        <v>126</v>
      </c>
    </row>
    <row r="332" s="12" customFormat="1">
      <c r="B332" s="228"/>
      <c r="C332" s="229"/>
      <c r="D332" s="215" t="s">
        <v>137</v>
      </c>
      <c r="E332" s="230" t="s">
        <v>28</v>
      </c>
      <c r="F332" s="231" t="s">
        <v>943</v>
      </c>
      <c r="G332" s="229"/>
      <c r="H332" s="232">
        <v>3.6000000000000001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137</v>
      </c>
      <c r="AU332" s="238" t="s">
        <v>84</v>
      </c>
      <c r="AV332" s="12" t="s">
        <v>84</v>
      </c>
      <c r="AW332" s="12" t="s">
        <v>35</v>
      </c>
      <c r="AX332" s="12" t="s">
        <v>74</v>
      </c>
      <c r="AY332" s="238" t="s">
        <v>126</v>
      </c>
    </row>
    <row r="333" s="11" customFormat="1">
      <c r="B333" s="218"/>
      <c r="C333" s="219"/>
      <c r="D333" s="215" t="s">
        <v>137</v>
      </c>
      <c r="E333" s="220" t="s">
        <v>28</v>
      </c>
      <c r="F333" s="221" t="s">
        <v>931</v>
      </c>
      <c r="G333" s="219"/>
      <c r="H333" s="220" t="s">
        <v>28</v>
      </c>
      <c r="I333" s="222"/>
      <c r="J333" s="219"/>
      <c r="K333" s="219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137</v>
      </c>
      <c r="AU333" s="227" t="s">
        <v>84</v>
      </c>
      <c r="AV333" s="11" t="s">
        <v>82</v>
      </c>
      <c r="AW333" s="11" t="s">
        <v>35</v>
      </c>
      <c r="AX333" s="11" t="s">
        <v>74</v>
      </c>
      <c r="AY333" s="227" t="s">
        <v>126</v>
      </c>
    </row>
    <row r="334" s="12" customFormat="1">
      <c r="B334" s="228"/>
      <c r="C334" s="229"/>
      <c r="D334" s="215" t="s">
        <v>137</v>
      </c>
      <c r="E334" s="230" t="s">
        <v>28</v>
      </c>
      <c r="F334" s="231" t="s">
        <v>944</v>
      </c>
      <c r="G334" s="229"/>
      <c r="H334" s="232">
        <v>0.90000000000000002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AT334" s="238" t="s">
        <v>137</v>
      </c>
      <c r="AU334" s="238" t="s">
        <v>84</v>
      </c>
      <c r="AV334" s="12" t="s">
        <v>84</v>
      </c>
      <c r="AW334" s="12" t="s">
        <v>35</v>
      </c>
      <c r="AX334" s="12" t="s">
        <v>74</v>
      </c>
      <c r="AY334" s="238" t="s">
        <v>126</v>
      </c>
    </row>
    <row r="335" s="13" customFormat="1">
      <c r="B335" s="239"/>
      <c r="C335" s="240"/>
      <c r="D335" s="215" t="s">
        <v>137</v>
      </c>
      <c r="E335" s="241" t="s">
        <v>28</v>
      </c>
      <c r="F335" s="242" t="s">
        <v>143</v>
      </c>
      <c r="G335" s="240"/>
      <c r="H335" s="243">
        <v>4.5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AT335" s="249" t="s">
        <v>137</v>
      </c>
      <c r="AU335" s="249" t="s">
        <v>84</v>
      </c>
      <c r="AV335" s="13" t="s">
        <v>133</v>
      </c>
      <c r="AW335" s="13" t="s">
        <v>35</v>
      </c>
      <c r="AX335" s="13" t="s">
        <v>82</v>
      </c>
      <c r="AY335" s="249" t="s">
        <v>126</v>
      </c>
    </row>
    <row r="336" s="1" customFormat="1" ht="16.5" customHeight="1">
      <c r="B336" s="37"/>
      <c r="C336" s="261" t="s">
        <v>489</v>
      </c>
      <c r="D336" s="261" t="s">
        <v>270</v>
      </c>
      <c r="E336" s="262" t="s">
        <v>945</v>
      </c>
      <c r="F336" s="263" t="s">
        <v>946</v>
      </c>
      <c r="G336" s="264" t="s">
        <v>186</v>
      </c>
      <c r="H336" s="265">
        <v>5</v>
      </c>
      <c r="I336" s="266"/>
      <c r="J336" s="267">
        <f>ROUND(I336*H336,2)</f>
        <v>0</v>
      </c>
      <c r="K336" s="263" t="s">
        <v>132</v>
      </c>
      <c r="L336" s="268"/>
      <c r="M336" s="269" t="s">
        <v>28</v>
      </c>
      <c r="N336" s="270" t="s">
        <v>45</v>
      </c>
      <c r="O336" s="78"/>
      <c r="P336" s="212">
        <f>O336*H336</f>
        <v>0</v>
      </c>
      <c r="Q336" s="212">
        <v>0.13500000000000001</v>
      </c>
      <c r="R336" s="212">
        <f>Q336*H336</f>
        <v>0.67500000000000004</v>
      </c>
      <c r="S336" s="212">
        <v>0</v>
      </c>
      <c r="T336" s="213">
        <f>S336*H336</f>
        <v>0</v>
      </c>
      <c r="AR336" s="16" t="s">
        <v>183</v>
      </c>
      <c r="AT336" s="16" t="s">
        <v>270</v>
      </c>
      <c r="AU336" s="16" t="s">
        <v>84</v>
      </c>
      <c r="AY336" s="16" t="s">
        <v>126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6" t="s">
        <v>82</v>
      </c>
      <c r="BK336" s="214">
        <f>ROUND(I336*H336,2)</f>
        <v>0</v>
      </c>
      <c r="BL336" s="16" t="s">
        <v>133</v>
      </c>
      <c r="BM336" s="16" t="s">
        <v>947</v>
      </c>
    </row>
    <row r="337" s="1" customFormat="1">
      <c r="B337" s="37"/>
      <c r="C337" s="38"/>
      <c r="D337" s="215" t="s">
        <v>135</v>
      </c>
      <c r="E337" s="38"/>
      <c r="F337" s="216" t="s">
        <v>946</v>
      </c>
      <c r="G337" s="38"/>
      <c r="H337" s="38"/>
      <c r="I337" s="129"/>
      <c r="J337" s="38"/>
      <c r="K337" s="38"/>
      <c r="L337" s="42"/>
      <c r="M337" s="217"/>
      <c r="N337" s="78"/>
      <c r="O337" s="78"/>
      <c r="P337" s="78"/>
      <c r="Q337" s="78"/>
      <c r="R337" s="78"/>
      <c r="S337" s="78"/>
      <c r="T337" s="79"/>
      <c r="AT337" s="16" t="s">
        <v>135</v>
      </c>
      <c r="AU337" s="16" t="s">
        <v>84</v>
      </c>
    </row>
    <row r="338" s="11" customFormat="1">
      <c r="B338" s="218"/>
      <c r="C338" s="219"/>
      <c r="D338" s="215" t="s">
        <v>137</v>
      </c>
      <c r="E338" s="220" t="s">
        <v>28</v>
      </c>
      <c r="F338" s="221" t="s">
        <v>948</v>
      </c>
      <c r="G338" s="219"/>
      <c r="H338" s="220" t="s">
        <v>28</v>
      </c>
      <c r="I338" s="222"/>
      <c r="J338" s="219"/>
      <c r="K338" s="219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137</v>
      </c>
      <c r="AU338" s="227" t="s">
        <v>84</v>
      </c>
      <c r="AV338" s="11" t="s">
        <v>82</v>
      </c>
      <c r="AW338" s="11" t="s">
        <v>35</v>
      </c>
      <c r="AX338" s="11" t="s">
        <v>74</v>
      </c>
      <c r="AY338" s="227" t="s">
        <v>126</v>
      </c>
    </row>
    <row r="339" s="12" customFormat="1">
      <c r="B339" s="228"/>
      <c r="C339" s="229"/>
      <c r="D339" s="215" t="s">
        <v>137</v>
      </c>
      <c r="E339" s="230" t="s">
        <v>28</v>
      </c>
      <c r="F339" s="231" t="s">
        <v>949</v>
      </c>
      <c r="G339" s="229"/>
      <c r="H339" s="232">
        <v>5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137</v>
      </c>
      <c r="AU339" s="238" t="s">
        <v>84</v>
      </c>
      <c r="AV339" s="12" t="s">
        <v>84</v>
      </c>
      <c r="AW339" s="12" t="s">
        <v>35</v>
      </c>
      <c r="AX339" s="12" t="s">
        <v>82</v>
      </c>
      <c r="AY339" s="238" t="s">
        <v>126</v>
      </c>
    </row>
    <row r="340" s="1" customFormat="1" ht="16.5" customHeight="1">
      <c r="B340" s="37"/>
      <c r="C340" s="203" t="s">
        <v>496</v>
      </c>
      <c r="D340" s="203" t="s">
        <v>128</v>
      </c>
      <c r="E340" s="204" t="s">
        <v>950</v>
      </c>
      <c r="F340" s="205" t="s">
        <v>951</v>
      </c>
      <c r="G340" s="206" t="s">
        <v>186</v>
      </c>
      <c r="H340" s="207">
        <v>4.5</v>
      </c>
      <c r="I340" s="208"/>
      <c r="J340" s="209">
        <f>ROUND(I340*H340,2)</f>
        <v>0</v>
      </c>
      <c r="K340" s="205" t="s">
        <v>132</v>
      </c>
      <c r="L340" s="42"/>
      <c r="M340" s="210" t="s">
        <v>28</v>
      </c>
      <c r="N340" s="211" t="s">
        <v>45</v>
      </c>
      <c r="O340" s="78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AR340" s="16" t="s">
        <v>133</v>
      </c>
      <c r="AT340" s="16" t="s">
        <v>128</v>
      </c>
      <c r="AU340" s="16" t="s">
        <v>84</v>
      </c>
      <c r="AY340" s="16" t="s">
        <v>126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6" t="s">
        <v>82</v>
      </c>
      <c r="BK340" s="214">
        <f>ROUND(I340*H340,2)</f>
        <v>0</v>
      </c>
      <c r="BL340" s="16" t="s">
        <v>133</v>
      </c>
      <c r="BM340" s="16" t="s">
        <v>952</v>
      </c>
    </row>
    <row r="341" s="1" customFormat="1">
      <c r="B341" s="37"/>
      <c r="C341" s="38"/>
      <c r="D341" s="215" t="s">
        <v>135</v>
      </c>
      <c r="E341" s="38"/>
      <c r="F341" s="216" t="s">
        <v>953</v>
      </c>
      <c r="G341" s="38"/>
      <c r="H341" s="38"/>
      <c r="I341" s="129"/>
      <c r="J341" s="38"/>
      <c r="K341" s="38"/>
      <c r="L341" s="42"/>
      <c r="M341" s="217"/>
      <c r="N341" s="78"/>
      <c r="O341" s="78"/>
      <c r="P341" s="78"/>
      <c r="Q341" s="78"/>
      <c r="R341" s="78"/>
      <c r="S341" s="78"/>
      <c r="T341" s="79"/>
      <c r="AT341" s="16" t="s">
        <v>135</v>
      </c>
      <c r="AU341" s="16" t="s">
        <v>84</v>
      </c>
    </row>
    <row r="342" s="11" customFormat="1">
      <c r="B342" s="218"/>
      <c r="C342" s="219"/>
      <c r="D342" s="215" t="s">
        <v>137</v>
      </c>
      <c r="E342" s="220" t="s">
        <v>28</v>
      </c>
      <c r="F342" s="221" t="s">
        <v>954</v>
      </c>
      <c r="G342" s="219"/>
      <c r="H342" s="220" t="s">
        <v>28</v>
      </c>
      <c r="I342" s="222"/>
      <c r="J342" s="219"/>
      <c r="K342" s="219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137</v>
      </c>
      <c r="AU342" s="227" t="s">
        <v>84</v>
      </c>
      <c r="AV342" s="11" t="s">
        <v>82</v>
      </c>
      <c r="AW342" s="11" t="s">
        <v>35</v>
      </c>
      <c r="AX342" s="11" t="s">
        <v>74</v>
      </c>
      <c r="AY342" s="227" t="s">
        <v>126</v>
      </c>
    </row>
    <row r="343" s="11" customFormat="1">
      <c r="B343" s="218"/>
      <c r="C343" s="219"/>
      <c r="D343" s="215" t="s">
        <v>137</v>
      </c>
      <c r="E343" s="220" t="s">
        <v>28</v>
      </c>
      <c r="F343" s="221" t="s">
        <v>955</v>
      </c>
      <c r="G343" s="219"/>
      <c r="H343" s="220" t="s">
        <v>28</v>
      </c>
      <c r="I343" s="222"/>
      <c r="J343" s="219"/>
      <c r="K343" s="219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137</v>
      </c>
      <c r="AU343" s="227" t="s">
        <v>84</v>
      </c>
      <c r="AV343" s="11" t="s">
        <v>82</v>
      </c>
      <c r="AW343" s="11" t="s">
        <v>35</v>
      </c>
      <c r="AX343" s="11" t="s">
        <v>74</v>
      </c>
      <c r="AY343" s="227" t="s">
        <v>126</v>
      </c>
    </row>
    <row r="344" s="12" customFormat="1">
      <c r="B344" s="228"/>
      <c r="C344" s="229"/>
      <c r="D344" s="215" t="s">
        <v>137</v>
      </c>
      <c r="E344" s="230" t="s">
        <v>28</v>
      </c>
      <c r="F344" s="231" t="s">
        <v>956</v>
      </c>
      <c r="G344" s="229"/>
      <c r="H344" s="232">
        <v>4.5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137</v>
      </c>
      <c r="AU344" s="238" t="s">
        <v>84</v>
      </c>
      <c r="AV344" s="12" t="s">
        <v>84</v>
      </c>
      <c r="AW344" s="12" t="s">
        <v>35</v>
      </c>
      <c r="AX344" s="12" t="s">
        <v>82</v>
      </c>
      <c r="AY344" s="238" t="s">
        <v>126</v>
      </c>
    </row>
    <row r="345" s="1" customFormat="1" ht="16.5" customHeight="1">
      <c r="B345" s="37"/>
      <c r="C345" s="203" t="s">
        <v>508</v>
      </c>
      <c r="D345" s="203" t="s">
        <v>128</v>
      </c>
      <c r="E345" s="204" t="s">
        <v>610</v>
      </c>
      <c r="F345" s="205" t="s">
        <v>611</v>
      </c>
      <c r="G345" s="206" t="s">
        <v>375</v>
      </c>
      <c r="H345" s="207">
        <v>14</v>
      </c>
      <c r="I345" s="208"/>
      <c r="J345" s="209">
        <f>ROUND(I345*H345,2)</f>
        <v>0</v>
      </c>
      <c r="K345" s="205" t="s">
        <v>132</v>
      </c>
      <c r="L345" s="42"/>
      <c r="M345" s="210" t="s">
        <v>28</v>
      </c>
      <c r="N345" s="211" t="s">
        <v>45</v>
      </c>
      <c r="O345" s="78"/>
      <c r="P345" s="212">
        <f>O345*H345</f>
        <v>0</v>
      </c>
      <c r="Q345" s="212">
        <v>0.1295</v>
      </c>
      <c r="R345" s="212">
        <f>Q345*H345</f>
        <v>1.8130000000000002</v>
      </c>
      <c r="S345" s="212">
        <v>0</v>
      </c>
      <c r="T345" s="213">
        <f>S345*H345</f>
        <v>0</v>
      </c>
      <c r="AR345" s="16" t="s">
        <v>133</v>
      </c>
      <c r="AT345" s="16" t="s">
        <v>128</v>
      </c>
      <c r="AU345" s="16" t="s">
        <v>84</v>
      </c>
      <c r="AY345" s="16" t="s">
        <v>126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6" t="s">
        <v>82</v>
      </c>
      <c r="BK345" s="214">
        <f>ROUND(I345*H345,2)</f>
        <v>0</v>
      </c>
      <c r="BL345" s="16" t="s">
        <v>133</v>
      </c>
      <c r="BM345" s="16" t="s">
        <v>957</v>
      </c>
    </row>
    <row r="346" s="1" customFormat="1">
      <c r="B346" s="37"/>
      <c r="C346" s="38"/>
      <c r="D346" s="215" t="s">
        <v>135</v>
      </c>
      <c r="E346" s="38"/>
      <c r="F346" s="216" t="s">
        <v>613</v>
      </c>
      <c r="G346" s="38"/>
      <c r="H346" s="38"/>
      <c r="I346" s="129"/>
      <c r="J346" s="38"/>
      <c r="K346" s="38"/>
      <c r="L346" s="42"/>
      <c r="M346" s="217"/>
      <c r="N346" s="78"/>
      <c r="O346" s="78"/>
      <c r="P346" s="78"/>
      <c r="Q346" s="78"/>
      <c r="R346" s="78"/>
      <c r="S346" s="78"/>
      <c r="T346" s="79"/>
      <c r="AT346" s="16" t="s">
        <v>135</v>
      </c>
      <c r="AU346" s="16" t="s">
        <v>84</v>
      </c>
    </row>
    <row r="347" s="11" customFormat="1">
      <c r="B347" s="218"/>
      <c r="C347" s="219"/>
      <c r="D347" s="215" t="s">
        <v>137</v>
      </c>
      <c r="E347" s="220" t="s">
        <v>28</v>
      </c>
      <c r="F347" s="221" t="s">
        <v>958</v>
      </c>
      <c r="G347" s="219"/>
      <c r="H347" s="220" t="s">
        <v>28</v>
      </c>
      <c r="I347" s="222"/>
      <c r="J347" s="219"/>
      <c r="K347" s="219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137</v>
      </c>
      <c r="AU347" s="227" t="s">
        <v>84</v>
      </c>
      <c r="AV347" s="11" t="s">
        <v>82</v>
      </c>
      <c r="AW347" s="11" t="s">
        <v>35</v>
      </c>
      <c r="AX347" s="11" t="s">
        <v>74</v>
      </c>
      <c r="AY347" s="227" t="s">
        <v>126</v>
      </c>
    </row>
    <row r="348" s="12" customFormat="1">
      <c r="B348" s="228"/>
      <c r="C348" s="229"/>
      <c r="D348" s="215" t="s">
        <v>137</v>
      </c>
      <c r="E348" s="230" t="s">
        <v>28</v>
      </c>
      <c r="F348" s="231" t="s">
        <v>959</v>
      </c>
      <c r="G348" s="229"/>
      <c r="H348" s="232">
        <v>10.800000000000001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137</v>
      </c>
      <c r="AU348" s="238" t="s">
        <v>84</v>
      </c>
      <c r="AV348" s="12" t="s">
        <v>84</v>
      </c>
      <c r="AW348" s="12" t="s">
        <v>35</v>
      </c>
      <c r="AX348" s="12" t="s">
        <v>74</v>
      </c>
      <c r="AY348" s="238" t="s">
        <v>126</v>
      </c>
    </row>
    <row r="349" s="11" customFormat="1">
      <c r="B349" s="218"/>
      <c r="C349" s="219"/>
      <c r="D349" s="215" t="s">
        <v>137</v>
      </c>
      <c r="E349" s="220" t="s">
        <v>28</v>
      </c>
      <c r="F349" s="221" t="s">
        <v>960</v>
      </c>
      <c r="G349" s="219"/>
      <c r="H349" s="220" t="s">
        <v>28</v>
      </c>
      <c r="I349" s="222"/>
      <c r="J349" s="219"/>
      <c r="K349" s="219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137</v>
      </c>
      <c r="AU349" s="227" t="s">
        <v>84</v>
      </c>
      <c r="AV349" s="11" t="s">
        <v>82</v>
      </c>
      <c r="AW349" s="11" t="s">
        <v>35</v>
      </c>
      <c r="AX349" s="11" t="s">
        <v>74</v>
      </c>
      <c r="AY349" s="227" t="s">
        <v>126</v>
      </c>
    </row>
    <row r="350" s="12" customFormat="1">
      <c r="B350" s="228"/>
      <c r="C350" s="229"/>
      <c r="D350" s="215" t="s">
        <v>137</v>
      </c>
      <c r="E350" s="230" t="s">
        <v>28</v>
      </c>
      <c r="F350" s="231" t="s">
        <v>961</v>
      </c>
      <c r="G350" s="229"/>
      <c r="H350" s="232">
        <v>3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137</v>
      </c>
      <c r="AU350" s="238" t="s">
        <v>84</v>
      </c>
      <c r="AV350" s="12" t="s">
        <v>84</v>
      </c>
      <c r="AW350" s="12" t="s">
        <v>35</v>
      </c>
      <c r="AX350" s="12" t="s">
        <v>74</v>
      </c>
      <c r="AY350" s="238" t="s">
        <v>126</v>
      </c>
    </row>
    <row r="351" s="12" customFormat="1">
      <c r="B351" s="228"/>
      <c r="C351" s="229"/>
      <c r="D351" s="215" t="s">
        <v>137</v>
      </c>
      <c r="E351" s="230" t="s">
        <v>28</v>
      </c>
      <c r="F351" s="231" t="s">
        <v>962</v>
      </c>
      <c r="G351" s="229"/>
      <c r="H351" s="232">
        <v>0.20000000000000001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137</v>
      </c>
      <c r="AU351" s="238" t="s">
        <v>84</v>
      </c>
      <c r="AV351" s="12" t="s">
        <v>84</v>
      </c>
      <c r="AW351" s="12" t="s">
        <v>35</v>
      </c>
      <c r="AX351" s="12" t="s">
        <v>74</v>
      </c>
      <c r="AY351" s="238" t="s">
        <v>126</v>
      </c>
    </row>
    <row r="352" s="13" customFormat="1">
      <c r="B352" s="239"/>
      <c r="C352" s="240"/>
      <c r="D352" s="215" t="s">
        <v>137</v>
      </c>
      <c r="E352" s="241" t="s">
        <v>28</v>
      </c>
      <c r="F352" s="242" t="s">
        <v>143</v>
      </c>
      <c r="G352" s="240"/>
      <c r="H352" s="243">
        <v>14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137</v>
      </c>
      <c r="AU352" s="249" t="s">
        <v>84</v>
      </c>
      <c r="AV352" s="13" t="s">
        <v>133</v>
      </c>
      <c r="AW352" s="13" t="s">
        <v>35</v>
      </c>
      <c r="AX352" s="13" t="s">
        <v>82</v>
      </c>
      <c r="AY352" s="249" t="s">
        <v>126</v>
      </c>
    </row>
    <row r="353" s="1" customFormat="1" ht="16.5" customHeight="1">
      <c r="B353" s="37"/>
      <c r="C353" s="261" t="s">
        <v>515</v>
      </c>
      <c r="D353" s="261" t="s">
        <v>270</v>
      </c>
      <c r="E353" s="262" t="s">
        <v>963</v>
      </c>
      <c r="F353" s="263" t="s">
        <v>964</v>
      </c>
      <c r="G353" s="264" t="s">
        <v>375</v>
      </c>
      <c r="H353" s="265">
        <v>14.5</v>
      </c>
      <c r="I353" s="266"/>
      <c r="J353" s="267">
        <f>ROUND(I353*H353,2)</f>
        <v>0</v>
      </c>
      <c r="K353" s="263" t="s">
        <v>132</v>
      </c>
      <c r="L353" s="268"/>
      <c r="M353" s="269" t="s">
        <v>28</v>
      </c>
      <c r="N353" s="270" t="s">
        <v>45</v>
      </c>
      <c r="O353" s="78"/>
      <c r="P353" s="212">
        <f>O353*H353</f>
        <v>0</v>
      </c>
      <c r="Q353" s="212">
        <v>0.017999999999999999</v>
      </c>
      <c r="R353" s="212">
        <f>Q353*H353</f>
        <v>0.26099999999999995</v>
      </c>
      <c r="S353" s="212">
        <v>0</v>
      </c>
      <c r="T353" s="213">
        <f>S353*H353</f>
        <v>0</v>
      </c>
      <c r="AR353" s="16" t="s">
        <v>183</v>
      </c>
      <c r="AT353" s="16" t="s">
        <v>270</v>
      </c>
      <c r="AU353" s="16" t="s">
        <v>84</v>
      </c>
      <c r="AY353" s="16" t="s">
        <v>126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6" t="s">
        <v>82</v>
      </c>
      <c r="BK353" s="214">
        <f>ROUND(I353*H353,2)</f>
        <v>0</v>
      </c>
      <c r="BL353" s="16" t="s">
        <v>133</v>
      </c>
      <c r="BM353" s="16" t="s">
        <v>965</v>
      </c>
    </row>
    <row r="354" s="1" customFormat="1">
      <c r="B354" s="37"/>
      <c r="C354" s="38"/>
      <c r="D354" s="215" t="s">
        <v>135</v>
      </c>
      <c r="E354" s="38"/>
      <c r="F354" s="216" t="s">
        <v>964</v>
      </c>
      <c r="G354" s="38"/>
      <c r="H354" s="38"/>
      <c r="I354" s="129"/>
      <c r="J354" s="38"/>
      <c r="K354" s="38"/>
      <c r="L354" s="42"/>
      <c r="M354" s="217"/>
      <c r="N354" s="78"/>
      <c r="O354" s="78"/>
      <c r="P354" s="78"/>
      <c r="Q354" s="78"/>
      <c r="R354" s="78"/>
      <c r="S354" s="78"/>
      <c r="T354" s="79"/>
      <c r="AT354" s="16" t="s">
        <v>135</v>
      </c>
      <c r="AU354" s="16" t="s">
        <v>84</v>
      </c>
    </row>
    <row r="355" s="11" customFormat="1">
      <c r="B355" s="218"/>
      <c r="C355" s="219"/>
      <c r="D355" s="215" t="s">
        <v>137</v>
      </c>
      <c r="E355" s="220" t="s">
        <v>28</v>
      </c>
      <c r="F355" s="221" t="s">
        <v>288</v>
      </c>
      <c r="G355" s="219"/>
      <c r="H355" s="220" t="s">
        <v>28</v>
      </c>
      <c r="I355" s="222"/>
      <c r="J355" s="219"/>
      <c r="K355" s="219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137</v>
      </c>
      <c r="AU355" s="227" t="s">
        <v>84</v>
      </c>
      <c r="AV355" s="11" t="s">
        <v>82</v>
      </c>
      <c r="AW355" s="11" t="s">
        <v>35</v>
      </c>
      <c r="AX355" s="11" t="s">
        <v>74</v>
      </c>
      <c r="AY355" s="227" t="s">
        <v>126</v>
      </c>
    </row>
    <row r="356" s="11" customFormat="1">
      <c r="B356" s="218"/>
      <c r="C356" s="219"/>
      <c r="D356" s="215" t="s">
        <v>137</v>
      </c>
      <c r="E356" s="220" t="s">
        <v>28</v>
      </c>
      <c r="F356" s="221" t="s">
        <v>620</v>
      </c>
      <c r="G356" s="219"/>
      <c r="H356" s="220" t="s">
        <v>28</v>
      </c>
      <c r="I356" s="222"/>
      <c r="J356" s="219"/>
      <c r="K356" s="219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137</v>
      </c>
      <c r="AU356" s="227" t="s">
        <v>84</v>
      </c>
      <c r="AV356" s="11" t="s">
        <v>82</v>
      </c>
      <c r="AW356" s="11" t="s">
        <v>35</v>
      </c>
      <c r="AX356" s="11" t="s">
        <v>74</v>
      </c>
      <c r="AY356" s="227" t="s">
        <v>126</v>
      </c>
    </row>
    <row r="357" s="12" customFormat="1">
      <c r="B357" s="228"/>
      <c r="C357" s="229"/>
      <c r="D357" s="215" t="s">
        <v>137</v>
      </c>
      <c r="E357" s="230" t="s">
        <v>28</v>
      </c>
      <c r="F357" s="231" t="s">
        <v>966</v>
      </c>
      <c r="G357" s="229"/>
      <c r="H357" s="232">
        <v>14.5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137</v>
      </c>
      <c r="AU357" s="238" t="s">
        <v>84</v>
      </c>
      <c r="AV357" s="12" t="s">
        <v>84</v>
      </c>
      <c r="AW357" s="12" t="s">
        <v>35</v>
      </c>
      <c r="AX357" s="12" t="s">
        <v>82</v>
      </c>
      <c r="AY357" s="238" t="s">
        <v>126</v>
      </c>
    </row>
    <row r="358" s="10" customFormat="1" ht="22.8" customHeight="1">
      <c r="B358" s="187"/>
      <c r="C358" s="188"/>
      <c r="D358" s="189" t="s">
        <v>73</v>
      </c>
      <c r="E358" s="201" t="s">
        <v>393</v>
      </c>
      <c r="F358" s="201" t="s">
        <v>394</v>
      </c>
      <c r="G358" s="188"/>
      <c r="H358" s="188"/>
      <c r="I358" s="191"/>
      <c r="J358" s="202">
        <f>BK358</f>
        <v>0</v>
      </c>
      <c r="K358" s="188"/>
      <c r="L358" s="193"/>
      <c r="M358" s="194"/>
      <c r="N358" s="195"/>
      <c r="O358" s="195"/>
      <c r="P358" s="196">
        <f>SUM(P359:P362)</f>
        <v>0</v>
      </c>
      <c r="Q358" s="195"/>
      <c r="R358" s="196">
        <f>SUM(R359:R362)</f>
        <v>2.8361550000000002</v>
      </c>
      <c r="S358" s="195"/>
      <c r="T358" s="197">
        <f>SUM(T359:T362)</f>
        <v>0</v>
      </c>
      <c r="AR358" s="198" t="s">
        <v>82</v>
      </c>
      <c r="AT358" s="199" t="s">
        <v>73</v>
      </c>
      <c r="AU358" s="199" t="s">
        <v>82</v>
      </c>
      <c r="AY358" s="198" t="s">
        <v>126</v>
      </c>
      <c r="BK358" s="200">
        <f>SUM(BK359:BK362)</f>
        <v>0</v>
      </c>
    </row>
    <row r="359" s="1" customFormat="1" ht="16.5" customHeight="1">
      <c r="B359" s="37"/>
      <c r="C359" s="203" t="s">
        <v>521</v>
      </c>
      <c r="D359" s="203" t="s">
        <v>128</v>
      </c>
      <c r="E359" s="204" t="s">
        <v>396</v>
      </c>
      <c r="F359" s="205" t="s">
        <v>397</v>
      </c>
      <c r="G359" s="206" t="s">
        <v>131</v>
      </c>
      <c r="H359" s="207">
        <v>1.5</v>
      </c>
      <c r="I359" s="208"/>
      <c r="J359" s="209">
        <f>ROUND(I359*H359,2)</f>
        <v>0</v>
      </c>
      <c r="K359" s="205" t="s">
        <v>132</v>
      </c>
      <c r="L359" s="42"/>
      <c r="M359" s="210" t="s">
        <v>28</v>
      </c>
      <c r="N359" s="211" t="s">
        <v>45</v>
      </c>
      <c r="O359" s="78"/>
      <c r="P359" s="212">
        <f>O359*H359</f>
        <v>0</v>
      </c>
      <c r="Q359" s="212">
        <v>1.8907700000000001</v>
      </c>
      <c r="R359" s="212">
        <f>Q359*H359</f>
        <v>2.8361550000000002</v>
      </c>
      <c r="S359" s="212">
        <v>0</v>
      </c>
      <c r="T359" s="213">
        <f>S359*H359</f>
        <v>0</v>
      </c>
      <c r="AR359" s="16" t="s">
        <v>133</v>
      </c>
      <c r="AT359" s="16" t="s">
        <v>128</v>
      </c>
      <c r="AU359" s="16" t="s">
        <v>84</v>
      </c>
      <c r="AY359" s="16" t="s">
        <v>126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6" t="s">
        <v>82</v>
      </c>
      <c r="BK359" s="214">
        <f>ROUND(I359*H359,2)</f>
        <v>0</v>
      </c>
      <c r="BL359" s="16" t="s">
        <v>133</v>
      </c>
      <c r="BM359" s="16" t="s">
        <v>967</v>
      </c>
    </row>
    <row r="360" s="1" customFormat="1">
      <c r="B360" s="37"/>
      <c r="C360" s="38"/>
      <c r="D360" s="215" t="s">
        <v>135</v>
      </c>
      <c r="E360" s="38"/>
      <c r="F360" s="216" t="s">
        <v>399</v>
      </c>
      <c r="G360" s="38"/>
      <c r="H360" s="38"/>
      <c r="I360" s="129"/>
      <c r="J360" s="38"/>
      <c r="K360" s="38"/>
      <c r="L360" s="42"/>
      <c r="M360" s="217"/>
      <c r="N360" s="78"/>
      <c r="O360" s="78"/>
      <c r="P360" s="78"/>
      <c r="Q360" s="78"/>
      <c r="R360" s="78"/>
      <c r="S360" s="78"/>
      <c r="T360" s="79"/>
      <c r="AT360" s="16" t="s">
        <v>135</v>
      </c>
      <c r="AU360" s="16" t="s">
        <v>84</v>
      </c>
    </row>
    <row r="361" s="11" customFormat="1">
      <c r="B361" s="218"/>
      <c r="C361" s="219"/>
      <c r="D361" s="215" t="s">
        <v>137</v>
      </c>
      <c r="E361" s="220" t="s">
        <v>28</v>
      </c>
      <c r="F361" s="221" t="s">
        <v>400</v>
      </c>
      <c r="G361" s="219"/>
      <c r="H361" s="220" t="s">
        <v>28</v>
      </c>
      <c r="I361" s="222"/>
      <c r="J361" s="219"/>
      <c r="K361" s="219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137</v>
      </c>
      <c r="AU361" s="227" t="s">
        <v>84</v>
      </c>
      <c r="AV361" s="11" t="s">
        <v>82</v>
      </c>
      <c r="AW361" s="11" t="s">
        <v>35</v>
      </c>
      <c r="AX361" s="11" t="s">
        <v>74</v>
      </c>
      <c r="AY361" s="227" t="s">
        <v>126</v>
      </c>
    </row>
    <row r="362" s="12" customFormat="1">
      <c r="B362" s="228"/>
      <c r="C362" s="229"/>
      <c r="D362" s="215" t="s">
        <v>137</v>
      </c>
      <c r="E362" s="230" t="s">
        <v>28</v>
      </c>
      <c r="F362" s="231" t="s">
        <v>968</v>
      </c>
      <c r="G362" s="229"/>
      <c r="H362" s="232">
        <v>1.5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137</v>
      </c>
      <c r="AU362" s="238" t="s">
        <v>84</v>
      </c>
      <c r="AV362" s="12" t="s">
        <v>84</v>
      </c>
      <c r="AW362" s="12" t="s">
        <v>35</v>
      </c>
      <c r="AX362" s="12" t="s">
        <v>82</v>
      </c>
      <c r="AY362" s="238" t="s">
        <v>126</v>
      </c>
    </row>
    <row r="363" s="10" customFormat="1" ht="22.8" customHeight="1">
      <c r="B363" s="187"/>
      <c r="C363" s="188"/>
      <c r="D363" s="189" t="s">
        <v>73</v>
      </c>
      <c r="E363" s="201" t="s">
        <v>402</v>
      </c>
      <c r="F363" s="201" t="s">
        <v>403</v>
      </c>
      <c r="G363" s="188"/>
      <c r="H363" s="188"/>
      <c r="I363" s="191"/>
      <c r="J363" s="202">
        <f>BK363</f>
        <v>0</v>
      </c>
      <c r="K363" s="188"/>
      <c r="L363" s="193"/>
      <c r="M363" s="194"/>
      <c r="N363" s="195"/>
      <c r="O363" s="195"/>
      <c r="P363" s="196">
        <f>SUM(P364:P383)</f>
        <v>0</v>
      </c>
      <c r="Q363" s="195"/>
      <c r="R363" s="196">
        <f>SUM(R364:R383)</f>
        <v>4.7878800000000004</v>
      </c>
      <c r="S363" s="195"/>
      <c r="T363" s="197">
        <f>SUM(T364:T383)</f>
        <v>0</v>
      </c>
      <c r="AR363" s="198" t="s">
        <v>82</v>
      </c>
      <c r="AT363" s="199" t="s">
        <v>73</v>
      </c>
      <c r="AU363" s="199" t="s">
        <v>82</v>
      </c>
      <c r="AY363" s="198" t="s">
        <v>126</v>
      </c>
      <c r="BK363" s="200">
        <f>SUM(BK364:BK383)</f>
        <v>0</v>
      </c>
    </row>
    <row r="364" s="1" customFormat="1" ht="16.5" customHeight="1">
      <c r="B364" s="37"/>
      <c r="C364" s="203" t="s">
        <v>527</v>
      </c>
      <c r="D364" s="203" t="s">
        <v>128</v>
      </c>
      <c r="E364" s="204" t="s">
        <v>405</v>
      </c>
      <c r="F364" s="205" t="s">
        <v>406</v>
      </c>
      <c r="G364" s="206" t="s">
        <v>186</v>
      </c>
      <c r="H364" s="207">
        <v>690</v>
      </c>
      <c r="I364" s="208"/>
      <c r="J364" s="209">
        <f>ROUND(I364*H364,2)</f>
        <v>0</v>
      </c>
      <c r="K364" s="205" t="s">
        <v>132</v>
      </c>
      <c r="L364" s="42"/>
      <c r="M364" s="210" t="s">
        <v>28</v>
      </c>
      <c r="N364" s="211" t="s">
        <v>45</v>
      </c>
      <c r="O364" s="78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AR364" s="16" t="s">
        <v>133</v>
      </c>
      <c r="AT364" s="16" t="s">
        <v>128</v>
      </c>
      <c r="AU364" s="16" t="s">
        <v>84</v>
      </c>
      <c r="AY364" s="16" t="s">
        <v>126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6" t="s">
        <v>82</v>
      </c>
      <c r="BK364" s="214">
        <f>ROUND(I364*H364,2)</f>
        <v>0</v>
      </c>
      <c r="BL364" s="16" t="s">
        <v>133</v>
      </c>
      <c r="BM364" s="16" t="s">
        <v>969</v>
      </c>
    </row>
    <row r="365" s="1" customFormat="1">
      <c r="B365" s="37"/>
      <c r="C365" s="38"/>
      <c r="D365" s="215" t="s">
        <v>135</v>
      </c>
      <c r="E365" s="38"/>
      <c r="F365" s="216" t="s">
        <v>408</v>
      </c>
      <c r="G365" s="38"/>
      <c r="H365" s="38"/>
      <c r="I365" s="129"/>
      <c r="J365" s="38"/>
      <c r="K365" s="38"/>
      <c r="L365" s="42"/>
      <c r="M365" s="217"/>
      <c r="N365" s="78"/>
      <c r="O365" s="78"/>
      <c r="P365" s="78"/>
      <c r="Q365" s="78"/>
      <c r="R365" s="78"/>
      <c r="S365" s="78"/>
      <c r="T365" s="79"/>
      <c r="AT365" s="16" t="s">
        <v>135</v>
      </c>
      <c r="AU365" s="16" t="s">
        <v>84</v>
      </c>
    </row>
    <row r="366" s="11" customFormat="1">
      <c r="B366" s="218"/>
      <c r="C366" s="219"/>
      <c r="D366" s="215" t="s">
        <v>137</v>
      </c>
      <c r="E366" s="220" t="s">
        <v>28</v>
      </c>
      <c r="F366" s="221" t="s">
        <v>138</v>
      </c>
      <c r="G366" s="219"/>
      <c r="H366" s="220" t="s">
        <v>28</v>
      </c>
      <c r="I366" s="222"/>
      <c r="J366" s="219"/>
      <c r="K366" s="219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137</v>
      </c>
      <c r="AU366" s="227" t="s">
        <v>84</v>
      </c>
      <c r="AV366" s="11" t="s">
        <v>82</v>
      </c>
      <c r="AW366" s="11" t="s">
        <v>35</v>
      </c>
      <c r="AX366" s="11" t="s">
        <v>74</v>
      </c>
      <c r="AY366" s="227" t="s">
        <v>126</v>
      </c>
    </row>
    <row r="367" s="12" customFormat="1">
      <c r="B367" s="228"/>
      <c r="C367" s="229"/>
      <c r="D367" s="215" t="s">
        <v>137</v>
      </c>
      <c r="E367" s="230" t="s">
        <v>28</v>
      </c>
      <c r="F367" s="231" t="s">
        <v>970</v>
      </c>
      <c r="G367" s="229"/>
      <c r="H367" s="232">
        <v>690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137</v>
      </c>
      <c r="AU367" s="238" t="s">
        <v>84</v>
      </c>
      <c r="AV367" s="12" t="s">
        <v>84</v>
      </c>
      <c r="AW367" s="12" t="s">
        <v>35</v>
      </c>
      <c r="AX367" s="12" t="s">
        <v>82</v>
      </c>
      <c r="AY367" s="238" t="s">
        <v>126</v>
      </c>
    </row>
    <row r="368" s="1" customFormat="1" ht="16.5" customHeight="1">
      <c r="B368" s="37"/>
      <c r="C368" s="203" t="s">
        <v>534</v>
      </c>
      <c r="D368" s="203" t="s">
        <v>128</v>
      </c>
      <c r="E368" s="204" t="s">
        <v>411</v>
      </c>
      <c r="F368" s="205" t="s">
        <v>412</v>
      </c>
      <c r="G368" s="206" t="s">
        <v>186</v>
      </c>
      <c r="H368" s="207">
        <v>690</v>
      </c>
      <c r="I368" s="208"/>
      <c r="J368" s="209">
        <f>ROUND(I368*H368,2)</f>
        <v>0</v>
      </c>
      <c r="K368" s="205" t="s">
        <v>132</v>
      </c>
      <c r="L368" s="42"/>
      <c r="M368" s="210" t="s">
        <v>28</v>
      </c>
      <c r="N368" s="211" t="s">
        <v>45</v>
      </c>
      <c r="O368" s="78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AR368" s="16" t="s">
        <v>133</v>
      </c>
      <c r="AT368" s="16" t="s">
        <v>128</v>
      </c>
      <c r="AU368" s="16" t="s">
        <v>84</v>
      </c>
      <c r="AY368" s="16" t="s">
        <v>126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6" t="s">
        <v>82</v>
      </c>
      <c r="BK368" s="214">
        <f>ROUND(I368*H368,2)</f>
        <v>0</v>
      </c>
      <c r="BL368" s="16" t="s">
        <v>133</v>
      </c>
      <c r="BM368" s="16" t="s">
        <v>971</v>
      </c>
    </row>
    <row r="369" s="1" customFormat="1">
      <c r="B369" s="37"/>
      <c r="C369" s="38"/>
      <c r="D369" s="215" t="s">
        <v>135</v>
      </c>
      <c r="E369" s="38"/>
      <c r="F369" s="216" t="s">
        <v>414</v>
      </c>
      <c r="G369" s="38"/>
      <c r="H369" s="38"/>
      <c r="I369" s="129"/>
      <c r="J369" s="38"/>
      <c r="K369" s="38"/>
      <c r="L369" s="42"/>
      <c r="M369" s="217"/>
      <c r="N369" s="78"/>
      <c r="O369" s="78"/>
      <c r="P369" s="78"/>
      <c r="Q369" s="78"/>
      <c r="R369" s="78"/>
      <c r="S369" s="78"/>
      <c r="T369" s="79"/>
      <c r="AT369" s="16" t="s">
        <v>135</v>
      </c>
      <c r="AU369" s="16" t="s">
        <v>84</v>
      </c>
    </row>
    <row r="370" s="1" customFormat="1" ht="16.5" customHeight="1">
      <c r="B370" s="37"/>
      <c r="C370" s="203" t="s">
        <v>538</v>
      </c>
      <c r="D370" s="203" t="s">
        <v>128</v>
      </c>
      <c r="E370" s="204" t="s">
        <v>972</v>
      </c>
      <c r="F370" s="205" t="s">
        <v>973</v>
      </c>
      <c r="G370" s="206" t="s">
        <v>186</v>
      </c>
      <c r="H370" s="207">
        <v>690</v>
      </c>
      <c r="I370" s="208"/>
      <c r="J370" s="209">
        <f>ROUND(I370*H370,2)</f>
        <v>0</v>
      </c>
      <c r="K370" s="205" t="s">
        <v>132</v>
      </c>
      <c r="L370" s="42"/>
      <c r="M370" s="210" t="s">
        <v>28</v>
      </c>
      <c r="N370" s="211" t="s">
        <v>45</v>
      </c>
      <c r="O370" s="78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AR370" s="16" t="s">
        <v>133</v>
      </c>
      <c r="AT370" s="16" t="s">
        <v>128</v>
      </c>
      <c r="AU370" s="16" t="s">
        <v>84</v>
      </c>
      <c r="AY370" s="16" t="s">
        <v>126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6" t="s">
        <v>82</v>
      </c>
      <c r="BK370" s="214">
        <f>ROUND(I370*H370,2)</f>
        <v>0</v>
      </c>
      <c r="BL370" s="16" t="s">
        <v>133</v>
      </c>
      <c r="BM370" s="16" t="s">
        <v>974</v>
      </c>
    </row>
    <row r="371" s="1" customFormat="1">
      <c r="B371" s="37"/>
      <c r="C371" s="38"/>
      <c r="D371" s="215" t="s">
        <v>135</v>
      </c>
      <c r="E371" s="38"/>
      <c r="F371" s="216" t="s">
        <v>975</v>
      </c>
      <c r="G371" s="38"/>
      <c r="H371" s="38"/>
      <c r="I371" s="129"/>
      <c r="J371" s="38"/>
      <c r="K371" s="38"/>
      <c r="L371" s="42"/>
      <c r="M371" s="217"/>
      <c r="N371" s="78"/>
      <c r="O371" s="78"/>
      <c r="P371" s="78"/>
      <c r="Q371" s="78"/>
      <c r="R371" s="78"/>
      <c r="S371" s="78"/>
      <c r="T371" s="79"/>
      <c r="AT371" s="16" t="s">
        <v>135</v>
      </c>
      <c r="AU371" s="16" t="s">
        <v>84</v>
      </c>
    </row>
    <row r="372" s="1" customFormat="1" ht="16.5" customHeight="1">
      <c r="B372" s="37"/>
      <c r="C372" s="203" t="s">
        <v>544</v>
      </c>
      <c r="D372" s="203" t="s">
        <v>128</v>
      </c>
      <c r="E372" s="204" t="s">
        <v>421</v>
      </c>
      <c r="F372" s="205" t="s">
        <v>422</v>
      </c>
      <c r="G372" s="206" t="s">
        <v>186</v>
      </c>
      <c r="H372" s="207">
        <v>690</v>
      </c>
      <c r="I372" s="208"/>
      <c r="J372" s="209">
        <f>ROUND(I372*H372,2)</f>
        <v>0</v>
      </c>
      <c r="K372" s="205" t="s">
        <v>132</v>
      </c>
      <c r="L372" s="42"/>
      <c r="M372" s="210" t="s">
        <v>28</v>
      </c>
      <c r="N372" s="211" t="s">
        <v>45</v>
      </c>
      <c r="O372" s="78"/>
      <c r="P372" s="212">
        <f>O372*H372</f>
        <v>0</v>
      </c>
      <c r="Q372" s="212">
        <v>0.0065199999999999998</v>
      </c>
      <c r="R372" s="212">
        <f>Q372*H372</f>
        <v>4.4988000000000001</v>
      </c>
      <c r="S372" s="212">
        <v>0</v>
      </c>
      <c r="T372" s="213">
        <f>S372*H372</f>
        <v>0</v>
      </c>
      <c r="AR372" s="16" t="s">
        <v>133</v>
      </c>
      <c r="AT372" s="16" t="s">
        <v>128</v>
      </c>
      <c r="AU372" s="16" t="s">
        <v>84</v>
      </c>
      <c r="AY372" s="16" t="s">
        <v>126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6" t="s">
        <v>82</v>
      </c>
      <c r="BK372" s="214">
        <f>ROUND(I372*H372,2)</f>
        <v>0</v>
      </c>
      <c r="BL372" s="16" t="s">
        <v>133</v>
      </c>
      <c r="BM372" s="16" t="s">
        <v>976</v>
      </c>
    </row>
    <row r="373" s="1" customFormat="1">
      <c r="B373" s="37"/>
      <c r="C373" s="38"/>
      <c r="D373" s="215" t="s">
        <v>135</v>
      </c>
      <c r="E373" s="38"/>
      <c r="F373" s="216" t="s">
        <v>424</v>
      </c>
      <c r="G373" s="38"/>
      <c r="H373" s="38"/>
      <c r="I373" s="129"/>
      <c r="J373" s="38"/>
      <c r="K373" s="38"/>
      <c r="L373" s="42"/>
      <c r="M373" s="217"/>
      <c r="N373" s="78"/>
      <c r="O373" s="78"/>
      <c r="P373" s="78"/>
      <c r="Q373" s="78"/>
      <c r="R373" s="78"/>
      <c r="S373" s="78"/>
      <c r="T373" s="79"/>
      <c r="AT373" s="16" t="s">
        <v>135</v>
      </c>
      <c r="AU373" s="16" t="s">
        <v>84</v>
      </c>
    </row>
    <row r="374" s="1" customFormat="1" ht="16.5" customHeight="1">
      <c r="B374" s="37"/>
      <c r="C374" s="203" t="s">
        <v>548</v>
      </c>
      <c r="D374" s="203" t="s">
        <v>128</v>
      </c>
      <c r="E374" s="204" t="s">
        <v>426</v>
      </c>
      <c r="F374" s="205" t="s">
        <v>427</v>
      </c>
      <c r="G374" s="206" t="s">
        <v>186</v>
      </c>
      <c r="H374" s="207">
        <v>690</v>
      </c>
      <c r="I374" s="208"/>
      <c r="J374" s="209">
        <f>ROUND(I374*H374,2)</f>
        <v>0</v>
      </c>
      <c r="K374" s="205" t="s">
        <v>132</v>
      </c>
      <c r="L374" s="42"/>
      <c r="M374" s="210" t="s">
        <v>28</v>
      </c>
      <c r="N374" s="211" t="s">
        <v>45</v>
      </c>
      <c r="O374" s="78"/>
      <c r="P374" s="212">
        <f>O374*H374</f>
        <v>0</v>
      </c>
      <c r="Q374" s="212">
        <v>0</v>
      </c>
      <c r="R374" s="212">
        <f>Q374*H374</f>
        <v>0</v>
      </c>
      <c r="S374" s="212">
        <v>0</v>
      </c>
      <c r="T374" s="213">
        <f>S374*H374</f>
        <v>0</v>
      </c>
      <c r="AR374" s="16" t="s">
        <v>133</v>
      </c>
      <c r="AT374" s="16" t="s">
        <v>128</v>
      </c>
      <c r="AU374" s="16" t="s">
        <v>84</v>
      </c>
      <c r="AY374" s="16" t="s">
        <v>126</v>
      </c>
      <c r="BE374" s="214">
        <f>IF(N374="základní",J374,0)</f>
        <v>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6" t="s">
        <v>82</v>
      </c>
      <c r="BK374" s="214">
        <f>ROUND(I374*H374,2)</f>
        <v>0</v>
      </c>
      <c r="BL374" s="16" t="s">
        <v>133</v>
      </c>
      <c r="BM374" s="16" t="s">
        <v>977</v>
      </c>
    </row>
    <row r="375" s="1" customFormat="1">
      <c r="B375" s="37"/>
      <c r="C375" s="38"/>
      <c r="D375" s="215" t="s">
        <v>135</v>
      </c>
      <c r="E375" s="38"/>
      <c r="F375" s="216" t="s">
        <v>429</v>
      </c>
      <c r="G375" s="38"/>
      <c r="H375" s="38"/>
      <c r="I375" s="129"/>
      <c r="J375" s="38"/>
      <c r="K375" s="38"/>
      <c r="L375" s="42"/>
      <c r="M375" s="217"/>
      <c r="N375" s="78"/>
      <c r="O375" s="78"/>
      <c r="P375" s="78"/>
      <c r="Q375" s="78"/>
      <c r="R375" s="78"/>
      <c r="S375" s="78"/>
      <c r="T375" s="79"/>
      <c r="AT375" s="16" t="s">
        <v>135</v>
      </c>
      <c r="AU375" s="16" t="s">
        <v>84</v>
      </c>
    </row>
    <row r="376" s="1" customFormat="1" ht="16.5" customHeight="1">
      <c r="B376" s="37"/>
      <c r="C376" s="203" t="s">
        <v>553</v>
      </c>
      <c r="D376" s="203" t="s">
        <v>128</v>
      </c>
      <c r="E376" s="204" t="s">
        <v>431</v>
      </c>
      <c r="F376" s="205" t="s">
        <v>432</v>
      </c>
      <c r="G376" s="206" t="s">
        <v>186</v>
      </c>
      <c r="H376" s="207">
        <v>803</v>
      </c>
      <c r="I376" s="208"/>
      <c r="J376" s="209">
        <f>ROUND(I376*H376,2)</f>
        <v>0</v>
      </c>
      <c r="K376" s="205" t="s">
        <v>132</v>
      </c>
      <c r="L376" s="42"/>
      <c r="M376" s="210" t="s">
        <v>28</v>
      </c>
      <c r="N376" s="211" t="s">
        <v>45</v>
      </c>
      <c r="O376" s="78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AR376" s="16" t="s">
        <v>133</v>
      </c>
      <c r="AT376" s="16" t="s">
        <v>128</v>
      </c>
      <c r="AU376" s="16" t="s">
        <v>84</v>
      </c>
      <c r="AY376" s="16" t="s">
        <v>126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6" t="s">
        <v>82</v>
      </c>
      <c r="BK376" s="214">
        <f>ROUND(I376*H376,2)</f>
        <v>0</v>
      </c>
      <c r="BL376" s="16" t="s">
        <v>133</v>
      </c>
      <c r="BM376" s="16" t="s">
        <v>978</v>
      </c>
    </row>
    <row r="377" s="1" customFormat="1">
      <c r="B377" s="37"/>
      <c r="C377" s="38"/>
      <c r="D377" s="215" t="s">
        <v>135</v>
      </c>
      <c r="E377" s="38"/>
      <c r="F377" s="216" t="s">
        <v>434</v>
      </c>
      <c r="G377" s="38"/>
      <c r="H377" s="38"/>
      <c r="I377" s="129"/>
      <c r="J377" s="38"/>
      <c r="K377" s="38"/>
      <c r="L377" s="42"/>
      <c r="M377" s="217"/>
      <c r="N377" s="78"/>
      <c r="O377" s="78"/>
      <c r="P377" s="78"/>
      <c r="Q377" s="78"/>
      <c r="R377" s="78"/>
      <c r="S377" s="78"/>
      <c r="T377" s="79"/>
      <c r="AT377" s="16" t="s">
        <v>135</v>
      </c>
      <c r="AU377" s="16" t="s">
        <v>84</v>
      </c>
    </row>
    <row r="378" s="12" customFormat="1">
      <c r="B378" s="228"/>
      <c r="C378" s="229"/>
      <c r="D378" s="215" t="s">
        <v>137</v>
      </c>
      <c r="E378" s="230" t="s">
        <v>28</v>
      </c>
      <c r="F378" s="231" t="s">
        <v>970</v>
      </c>
      <c r="G378" s="229"/>
      <c r="H378" s="232">
        <v>690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137</v>
      </c>
      <c r="AU378" s="238" t="s">
        <v>84</v>
      </c>
      <c r="AV378" s="12" t="s">
        <v>84</v>
      </c>
      <c r="AW378" s="12" t="s">
        <v>35</v>
      </c>
      <c r="AX378" s="12" t="s">
        <v>74</v>
      </c>
      <c r="AY378" s="238" t="s">
        <v>126</v>
      </c>
    </row>
    <row r="379" s="11" customFormat="1">
      <c r="B379" s="218"/>
      <c r="C379" s="219"/>
      <c r="D379" s="215" t="s">
        <v>137</v>
      </c>
      <c r="E379" s="220" t="s">
        <v>28</v>
      </c>
      <c r="F379" s="221" t="s">
        <v>435</v>
      </c>
      <c r="G379" s="219"/>
      <c r="H379" s="220" t="s">
        <v>28</v>
      </c>
      <c r="I379" s="222"/>
      <c r="J379" s="219"/>
      <c r="K379" s="219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137</v>
      </c>
      <c r="AU379" s="227" t="s">
        <v>84</v>
      </c>
      <c r="AV379" s="11" t="s">
        <v>82</v>
      </c>
      <c r="AW379" s="11" t="s">
        <v>35</v>
      </c>
      <c r="AX379" s="11" t="s">
        <v>74</v>
      </c>
      <c r="AY379" s="227" t="s">
        <v>126</v>
      </c>
    </row>
    <row r="380" s="12" customFormat="1">
      <c r="B380" s="228"/>
      <c r="C380" s="229"/>
      <c r="D380" s="215" t="s">
        <v>137</v>
      </c>
      <c r="E380" s="230" t="s">
        <v>28</v>
      </c>
      <c r="F380" s="231" t="s">
        <v>979</v>
      </c>
      <c r="G380" s="229"/>
      <c r="H380" s="232">
        <v>113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137</v>
      </c>
      <c r="AU380" s="238" t="s">
        <v>84</v>
      </c>
      <c r="AV380" s="12" t="s">
        <v>84</v>
      </c>
      <c r="AW380" s="12" t="s">
        <v>35</v>
      </c>
      <c r="AX380" s="12" t="s">
        <v>74</v>
      </c>
      <c r="AY380" s="238" t="s">
        <v>126</v>
      </c>
    </row>
    <row r="381" s="13" customFormat="1">
      <c r="B381" s="239"/>
      <c r="C381" s="240"/>
      <c r="D381" s="215" t="s">
        <v>137</v>
      </c>
      <c r="E381" s="241" t="s">
        <v>28</v>
      </c>
      <c r="F381" s="242" t="s">
        <v>143</v>
      </c>
      <c r="G381" s="240"/>
      <c r="H381" s="243">
        <v>803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AT381" s="249" t="s">
        <v>137</v>
      </c>
      <c r="AU381" s="249" t="s">
        <v>84</v>
      </c>
      <c r="AV381" s="13" t="s">
        <v>133</v>
      </c>
      <c r="AW381" s="13" t="s">
        <v>35</v>
      </c>
      <c r="AX381" s="13" t="s">
        <v>82</v>
      </c>
      <c r="AY381" s="249" t="s">
        <v>126</v>
      </c>
    </row>
    <row r="382" s="1" customFormat="1" ht="16.5" customHeight="1">
      <c r="B382" s="37"/>
      <c r="C382" s="203" t="s">
        <v>558</v>
      </c>
      <c r="D382" s="203" t="s">
        <v>128</v>
      </c>
      <c r="E382" s="204" t="s">
        <v>438</v>
      </c>
      <c r="F382" s="205" t="s">
        <v>439</v>
      </c>
      <c r="G382" s="206" t="s">
        <v>186</v>
      </c>
      <c r="H382" s="207">
        <v>803</v>
      </c>
      <c r="I382" s="208"/>
      <c r="J382" s="209">
        <f>ROUND(I382*H382,2)</f>
        <v>0</v>
      </c>
      <c r="K382" s="205" t="s">
        <v>132</v>
      </c>
      <c r="L382" s="42"/>
      <c r="M382" s="210" t="s">
        <v>28</v>
      </c>
      <c r="N382" s="211" t="s">
        <v>45</v>
      </c>
      <c r="O382" s="78"/>
      <c r="P382" s="212">
        <f>O382*H382</f>
        <v>0</v>
      </c>
      <c r="Q382" s="212">
        <v>0.00036000000000000002</v>
      </c>
      <c r="R382" s="212">
        <f>Q382*H382</f>
        <v>0.28908</v>
      </c>
      <c r="S382" s="212">
        <v>0</v>
      </c>
      <c r="T382" s="213">
        <f>S382*H382</f>
        <v>0</v>
      </c>
      <c r="AR382" s="16" t="s">
        <v>133</v>
      </c>
      <c r="AT382" s="16" t="s">
        <v>128</v>
      </c>
      <c r="AU382" s="16" t="s">
        <v>84</v>
      </c>
      <c r="AY382" s="16" t="s">
        <v>126</v>
      </c>
      <c r="BE382" s="214">
        <f>IF(N382="základní",J382,0)</f>
        <v>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6" t="s">
        <v>82</v>
      </c>
      <c r="BK382" s="214">
        <f>ROUND(I382*H382,2)</f>
        <v>0</v>
      </c>
      <c r="BL382" s="16" t="s">
        <v>133</v>
      </c>
      <c r="BM382" s="16" t="s">
        <v>980</v>
      </c>
    </row>
    <row r="383" s="1" customFormat="1">
      <c r="B383" s="37"/>
      <c r="C383" s="38"/>
      <c r="D383" s="215" t="s">
        <v>135</v>
      </c>
      <c r="E383" s="38"/>
      <c r="F383" s="216" t="s">
        <v>441</v>
      </c>
      <c r="G383" s="38"/>
      <c r="H383" s="38"/>
      <c r="I383" s="129"/>
      <c r="J383" s="38"/>
      <c r="K383" s="38"/>
      <c r="L383" s="42"/>
      <c r="M383" s="217"/>
      <c r="N383" s="78"/>
      <c r="O383" s="78"/>
      <c r="P383" s="78"/>
      <c r="Q383" s="78"/>
      <c r="R383" s="78"/>
      <c r="S383" s="78"/>
      <c r="T383" s="79"/>
      <c r="AT383" s="16" t="s">
        <v>135</v>
      </c>
      <c r="AU383" s="16" t="s">
        <v>84</v>
      </c>
    </row>
    <row r="384" s="10" customFormat="1" ht="22.8" customHeight="1">
      <c r="B384" s="187"/>
      <c r="C384" s="188"/>
      <c r="D384" s="189" t="s">
        <v>73</v>
      </c>
      <c r="E384" s="201" t="s">
        <v>442</v>
      </c>
      <c r="F384" s="201" t="s">
        <v>981</v>
      </c>
      <c r="G384" s="188"/>
      <c r="H384" s="188"/>
      <c r="I384" s="191"/>
      <c r="J384" s="202">
        <f>BK384</f>
        <v>0</v>
      </c>
      <c r="K384" s="188"/>
      <c r="L384" s="193"/>
      <c r="M384" s="194"/>
      <c r="N384" s="195"/>
      <c r="O384" s="195"/>
      <c r="P384" s="196">
        <f>SUM(P385:P401)</f>
        <v>0</v>
      </c>
      <c r="Q384" s="195"/>
      <c r="R384" s="196">
        <f>SUM(R385:R401)</f>
        <v>345.61959999999999</v>
      </c>
      <c r="S384" s="195"/>
      <c r="T384" s="197">
        <f>SUM(T385:T401)</f>
        <v>0</v>
      </c>
      <c r="AR384" s="198" t="s">
        <v>82</v>
      </c>
      <c r="AT384" s="199" t="s">
        <v>73</v>
      </c>
      <c r="AU384" s="199" t="s">
        <v>82</v>
      </c>
      <c r="AY384" s="198" t="s">
        <v>126</v>
      </c>
      <c r="BK384" s="200">
        <f>SUM(BK385:BK401)</f>
        <v>0</v>
      </c>
    </row>
    <row r="385" s="1" customFormat="1" ht="16.5" customHeight="1">
      <c r="B385" s="37"/>
      <c r="C385" s="203" t="s">
        <v>563</v>
      </c>
      <c r="D385" s="203" t="s">
        <v>128</v>
      </c>
      <c r="E385" s="204" t="s">
        <v>445</v>
      </c>
      <c r="F385" s="205" t="s">
        <v>446</v>
      </c>
      <c r="G385" s="206" t="s">
        <v>186</v>
      </c>
      <c r="H385" s="207">
        <v>320</v>
      </c>
      <c r="I385" s="208"/>
      <c r="J385" s="209">
        <f>ROUND(I385*H385,2)</f>
        <v>0</v>
      </c>
      <c r="K385" s="205" t="s">
        <v>132</v>
      </c>
      <c r="L385" s="42"/>
      <c r="M385" s="210" t="s">
        <v>28</v>
      </c>
      <c r="N385" s="211" t="s">
        <v>45</v>
      </c>
      <c r="O385" s="78"/>
      <c r="P385" s="212">
        <f>O385*H385</f>
        <v>0</v>
      </c>
      <c r="Q385" s="212">
        <v>0.10362</v>
      </c>
      <c r="R385" s="212">
        <f>Q385*H385</f>
        <v>33.1584</v>
      </c>
      <c r="S385" s="212">
        <v>0</v>
      </c>
      <c r="T385" s="213">
        <f>S385*H385</f>
        <v>0</v>
      </c>
      <c r="AR385" s="16" t="s">
        <v>133</v>
      </c>
      <c r="AT385" s="16" t="s">
        <v>128</v>
      </c>
      <c r="AU385" s="16" t="s">
        <v>84</v>
      </c>
      <c r="AY385" s="16" t="s">
        <v>126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6" t="s">
        <v>82</v>
      </c>
      <c r="BK385" s="214">
        <f>ROUND(I385*H385,2)</f>
        <v>0</v>
      </c>
      <c r="BL385" s="16" t="s">
        <v>133</v>
      </c>
      <c r="BM385" s="16" t="s">
        <v>982</v>
      </c>
    </row>
    <row r="386" s="1" customFormat="1">
      <c r="B386" s="37"/>
      <c r="C386" s="38"/>
      <c r="D386" s="215" t="s">
        <v>135</v>
      </c>
      <c r="E386" s="38"/>
      <c r="F386" s="216" t="s">
        <v>448</v>
      </c>
      <c r="G386" s="38"/>
      <c r="H386" s="38"/>
      <c r="I386" s="129"/>
      <c r="J386" s="38"/>
      <c r="K386" s="38"/>
      <c r="L386" s="42"/>
      <c r="M386" s="217"/>
      <c r="N386" s="78"/>
      <c r="O386" s="78"/>
      <c r="P386" s="78"/>
      <c r="Q386" s="78"/>
      <c r="R386" s="78"/>
      <c r="S386" s="78"/>
      <c r="T386" s="79"/>
      <c r="AT386" s="16" t="s">
        <v>135</v>
      </c>
      <c r="AU386" s="16" t="s">
        <v>84</v>
      </c>
    </row>
    <row r="387" s="1" customFormat="1" ht="16.5" customHeight="1">
      <c r="B387" s="37"/>
      <c r="C387" s="261" t="s">
        <v>567</v>
      </c>
      <c r="D387" s="261" t="s">
        <v>270</v>
      </c>
      <c r="E387" s="262" t="s">
        <v>449</v>
      </c>
      <c r="F387" s="263" t="s">
        <v>450</v>
      </c>
      <c r="G387" s="264" t="s">
        <v>186</v>
      </c>
      <c r="H387" s="265">
        <v>324</v>
      </c>
      <c r="I387" s="266"/>
      <c r="J387" s="267">
        <f>ROUND(I387*H387,2)</f>
        <v>0</v>
      </c>
      <c r="K387" s="263" t="s">
        <v>28</v>
      </c>
      <c r="L387" s="268"/>
      <c r="M387" s="269" t="s">
        <v>28</v>
      </c>
      <c r="N387" s="270" t="s">
        <v>45</v>
      </c>
      <c r="O387" s="78"/>
      <c r="P387" s="212">
        <f>O387*H387</f>
        <v>0</v>
      </c>
      <c r="Q387" s="212">
        <v>0.16500000000000001</v>
      </c>
      <c r="R387" s="212">
        <f>Q387*H387</f>
        <v>53.460000000000001</v>
      </c>
      <c r="S387" s="212">
        <v>0</v>
      </c>
      <c r="T387" s="213">
        <f>S387*H387</f>
        <v>0</v>
      </c>
      <c r="AR387" s="16" t="s">
        <v>183</v>
      </c>
      <c r="AT387" s="16" t="s">
        <v>270</v>
      </c>
      <c r="AU387" s="16" t="s">
        <v>84</v>
      </c>
      <c r="AY387" s="16" t="s">
        <v>126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16" t="s">
        <v>82</v>
      </c>
      <c r="BK387" s="214">
        <f>ROUND(I387*H387,2)</f>
        <v>0</v>
      </c>
      <c r="BL387" s="16" t="s">
        <v>133</v>
      </c>
      <c r="BM387" s="16" t="s">
        <v>983</v>
      </c>
    </row>
    <row r="388" s="1" customFormat="1">
      <c r="B388" s="37"/>
      <c r="C388" s="38"/>
      <c r="D388" s="215" t="s">
        <v>135</v>
      </c>
      <c r="E388" s="38"/>
      <c r="F388" s="216" t="s">
        <v>450</v>
      </c>
      <c r="G388" s="38"/>
      <c r="H388" s="38"/>
      <c r="I388" s="129"/>
      <c r="J388" s="38"/>
      <c r="K388" s="38"/>
      <c r="L388" s="42"/>
      <c r="M388" s="217"/>
      <c r="N388" s="78"/>
      <c r="O388" s="78"/>
      <c r="P388" s="78"/>
      <c r="Q388" s="78"/>
      <c r="R388" s="78"/>
      <c r="S388" s="78"/>
      <c r="T388" s="79"/>
      <c r="AT388" s="16" t="s">
        <v>135</v>
      </c>
      <c r="AU388" s="16" t="s">
        <v>84</v>
      </c>
    </row>
    <row r="389" s="11" customFormat="1">
      <c r="B389" s="218"/>
      <c r="C389" s="219"/>
      <c r="D389" s="215" t="s">
        <v>137</v>
      </c>
      <c r="E389" s="220" t="s">
        <v>28</v>
      </c>
      <c r="F389" s="221" t="s">
        <v>452</v>
      </c>
      <c r="G389" s="219"/>
      <c r="H389" s="220" t="s">
        <v>28</v>
      </c>
      <c r="I389" s="222"/>
      <c r="J389" s="219"/>
      <c r="K389" s="219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137</v>
      </c>
      <c r="AU389" s="227" t="s">
        <v>84</v>
      </c>
      <c r="AV389" s="11" t="s">
        <v>82</v>
      </c>
      <c r="AW389" s="11" t="s">
        <v>35</v>
      </c>
      <c r="AX389" s="11" t="s">
        <v>74</v>
      </c>
      <c r="AY389" s="227" t="s">
        <v>126</v>
      </c>
    </row>
    <row r="390" s="11" customFormat="1">
      <c r="B390" s="218"/>
      <c r="C390" s="219"/>
      <c r="D390" s="215" t="s">
        <v>137</v>
      </c>
      <c r="E390" s="220" t="s">
        <v>28</v>
      </c>
      <c r="F390" s="221" t="s">
        <v>480</v>
      </c>
      <c r="G390" s="219"/>
      <c r="H390" s="220" t="s">
        <v>28</v>
      </c>
      <c r="I390" s="222"/>
      <c r="J390" s="219"/>
      <c r="K390" s="219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137</v>
      </c>
      <c r="AU390" s="227" t="s">
        <v>84</v>
      </c>
      <c r="AV390" s="11" t="s">
        <v>82</v>
      </c>
      <c r="AW390" s="11" t="s">
        <v>35</v>
      </c>
      <c r="AX390" s="11" t="s">
        <v>74</v>
      </c>
      <c r="AY390" s="227" t="s">
        <v>126</v>
      </c>
    </row>
    <row r="391" s="12" customFormat="1">
      <c r="B391" s="228"/>
      <c r="C391" s="229"/>
      <c r="D391" s="215" t="s">
        <v>137</v>
      </c>
      <c r="E391" s="230" t="s">
        <v>28</v>
      </c>
      <c r="F391" s="231" t="s">
        <v>984</v>
      </c>
      <c r="G391" s="229"/>
      <c r="H391" s="232">
        <v>324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AT391" s="238" t="s">
        <v>137</v>
      </c>
      <c r="AU391" s="238" t="s">
        <v>84</v>
      </c>
      <c r="AV391" s="12" t="s">
        <v>84</v>
      </c>
      <c r="AW391" s="12" t="s">
        <v>35</v>
      </c>
      <c r="AX391" s="12" t="s">
        <v>82</v>
      </c>
      <c r="AY391" s="238" t="s">
        <v>126</v>
      </c>
    </row>
    <row r="392" s="1" customFormat="1" ht="16.5" customHeight="1">
      <c r="B392" s="37"/>
      <c r="C392" s="203" t="s">
        <v>573</v>
      </c>
      <c r="D392" s="203" t="s">
        <v>128</v>
      </c>
      <c r="E392" s="204" t="s">
        <v>426</v>
      </c>
      <c r="F392" s="205" t="s">
        <v>427</v>
      </c>
      <c r="G392" s="206" t="s">
        <v>186</v>
      </c>
      <c r="H392" s="207">
        <v>320</v>
      </c>
      <c r="I392" s="208"/>
      <c r="J392" s="209">
        <f>ROUND(I392*H392,2)</f>
        <v>0</v>
      </c>
      <c r="K392" s="205" t="s">
        <v>132</v>
      </c>
      <c r="L392" s="42"/>
      <c r="M392" s="210" t="s">
        <v>28</v>
      </c>
      <c r="N392" s="211" t="s">
        <v>45</v>
      </c>
      <c r="O392" s="78"/>
      <c r="P392" s="212">
        <f>O392*H392</f>
        <v>0</v>
      </c>
      <c r="Q392" s="212">
        <v>0.37190000000000001</v>
      </c>
      <c r="R392" s="212">
        <f>Q392*H392</f>
        <v>119.00800000000001</v>
      </c>
      <c r="S392" s="212">
        <v>0</v>
      </c>
      <c r="T392" s="213">
        <f>S392*H392</f>
        <v>0</v>
      </c>
      <c r="AR392" s="16" t="s">
        <v>133</v>
      </c>
      <c r="AT392" s="16" t="s">
        <v>128</v>
      </c>
      <c r="AU392" s="16" t="s">
        <v>84</v>
      </c>
      <c r="AY392" s="16" t="s">
        <v>126</v>
      </c>
      <c r="BE392" s="214">
        <f>IF(N392="základní",J392,0)</f>
        <v>0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16" t="s">
        <v>82</v>
      </c>
      <c r="BK392" s="214">
        <f>ROUND(I392*H392,2)</f>
        <v>0</v>
      </c>
      <c r="BL392" s="16" t="s">
        <v>133</v>
      </c>
      <c r="BM392" s="16" t="s">
        <v>985</v>
      </c>
    </row>
    <row r="393" s="1" customFormat="1">
      <c r="B393" s="37"/>
      <c r="C393" s="38"/>
      <c r="D393" s="215" t="s">
        <v>135</v>
      </c>
      <c r="E393" s="38"/>
      <c r="F393" s="216" t="s">
        <v>429</v>
      </c>
      <c r="G393" s="38"/>
      <c r="H393" s="38"/>
      <c r="I393" s="129"/>
      <c r="J393" s="38"/>
      <c r="K393" s="38"/>
      <c r="L393" s="42"/>
      <c r="M393" s="217"/>
      <c r="N393" s="78"/>
      <c r="O393" s="78"/>
      <c r="P393" s="78"/>
      <c r="Q393" s="78"/>
      <c r="R393" s="78"/>
      <c r="S393" s="78"/>
      <c r="T393" s="79"/>
      <c r="AT393" s="16" t="s">
        <v>135</v>
      </c>
      <c r="AU393" s="16" t="s">
        <v>84</v>
      </c>
    </row>
    <row r="394" s="1" customFormat="1" ht="16.5" customHeight="1">
      <c r="B394" s="37"/>
      <c r="C394" s="203" t="s">
        <v>578</v>
      </c>
      <c r="D394" s="203" t="s">
        <v>128</v>
      </c>
      <c r="E394" s="204" t="s">
        <v>431</v>
      </c>
      <c r="F394" s="205" t="s">
        <v>432</v>
      </c>
      <c r="G394" s="206" t="s">
        <v>186</v>
      </c>
      <c r="H394" s="207">
        <v>370</v>
      </c>
      <c r="I394" s="208"/>
      <c r="J394" s="209">
        <f>ROUND(I394*H394,2)</f>
        <v>0</v>
      </c>
      <c r="K394" s="205" t="s">
        <v>132</v>
      </c>
      <c r="L394" s="42"/>
      <c r="M394" s="210" t="s">
        <v>28</v>
      </c>
      <c r="N394" s="211" t="s">
        <v>45</v>
      </c>
      <c r="O394" s="78"/>
      <c r="P394" s="212">
        <f>O394*H394</f>
        <v>0</v>
      </c>
      <c r="Q394" s="212">
        <v>0.378</v>
      </c>
      <c r="R394" s="212">
        <f>Q394*H394</f>
        <v>139.86000000000001</v>
      </c>
      <c r="S394" s="212">
        <v>0</v>
      </c>
      <c r="T394" s="213">
        <f>S394*H394</f>
        <v>0</v>
      </c>
      <c r="AR394" s="16" t="s">
        <v>133</v>
      </c>
      <c r="AT394" s="16" t="s">
        <v>128</v>
      </c>
      <c r="AU394" s="16" t="s">
        <v>84</v>
      </c>
      <c r="AY394" s="16" t="s">
        <v>126</v>
      </c>
      <c r="BE394" s="214">
        <f>IF(N394="základní",J394,0)</f>
        <v>0</v>
      </c>
      <c r="BF394" s="214">
        <f>IF(N394="snížená",J394,0)</f>
        <v>0</v>
      </c>
      <c r="BG394" s="214">
        <f>IF(N394="zákl. přenesená",J394,0)</f>
        <v>0</v>
      </c>
      <c r="BH394" s="214">
        <f>IF(N394="sníž. přenesená",J394,0)</f>
        <v>0</v>
      </c>
      <c r="BI394" s="214">
        <f>IF(N394="nulová",J394,0)</f>
        <v>0</v>
      </c>
      <c r="BJ394" s="16" t="s">
        <v>82</v>
      </c>
      <c r="BK394" s="214">
        <f>ROUND(I394*H394,2)</f>
        <v>0</v>
      </c>
      <c r="BL394" s="16" t="s">
        <v>133</v>
      </c>
      <c r="BM394" s="16" t="s">
        <v>986</v>
      </c>
    </row>
    <row r="395" s="1" customFormat="1">
      <c r="B395" s="37"/>
      <c r="C395" s="38"/>
      <c r="D395" s="215" t="s">
        <v>135</v>
      </c>
      <c r="E395" s="38"/>
      <c r="F395" s="216" t="s">
        <v>434</v>
      </c>
      <c r="G395" s="38"/>
      <c r="H395" s="38"/>
      <c r="I395" s="129"/>
      <c r="J395" s="38"/>
      <c r="K395" s="38"/>
      <c r="L395" s="42"/>
      <c r="M395" s="217"/>
      <c r="N395" s="78"/>
      <c r="O395" s="78"/>
      <c r="P395" s="78"/>
      <c r="Q395" s="78"/>
      <c r="R395" s="78"/>
      <c r="S395" s="78"/>
      <c r="T395" s="79"/>
      <c r="AT395" s="16" t="s">
        <v>135</v>
      </c>
      <c r="AU395" s="16" t="s">
        <v>84</v>
      </c>
    </row>
    <row r="396" s="12" customFormat="1">
      <c r="B396" s="228"/>
      <c r="C396" s="229"/>
      <c r="D396" s="215" t="s">
        <v>137</v>
      </c>
      <c r="E396" s="230" t="s">
        <v>28</v>
      </c>
      <c r="F396" s="231" t="s">
        <v>987</v>
      </c>
      <c r="G396" s="229"/>
      <c r="H396" s="232">
        <v>320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AT396" s="238" t="s">
        <v>137</v>
      </c>
      <c r="AU396" s="238" t="s">
        <v>84</v>
      </c>
      <c r="AV396" s="12" t="s">
        <v>84</v>
      </c>
      <c r="AW396" s="12" t="s">
        <v>35</v>
      </c>
      <c r="AX396" s="12" t="s">
        <v>74</v>
      </c>
      <c r="AY396" s="238" t="s">
        <v>126</v>
      </c>
    </row>
    <row r="397" s="11" customFormat="1">
      <c r="B397" s="218"/>
      <c r="C397" s="219"/>
      <c r="D397" s="215" t="s">
        <v>137</v>
      </c>
      <c r="E397" s="220" t="s">
        <v>28</v>
      </c>
      <c r="F397" s="221" t="s">
        <v>435</v>
      </c>
      <c r="G397" s="219"/>
      <c r="H397" s="220" t="s">
        <v>28</v>
      </c>
      <c r="I397" s="222"/>
      <c r="J397" s="219"/>
      <c r="K397" s="219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137</v>
      </c>
      <c r="AU397" s="227" t="s">
        <v>84</v>
      </c>
      <c r="AV397" s="11" t="s">
        <v>82</v>
      </c>
      <c r="AW397" s="11" t="s">
        <v>35</v>
      </c>
      <c r="AX397" s="11" t="s">
        <v>74</v>
      </c>
      <c r="AY397" s="227" t="s">
        <v>126</v>
      </c>
    </row>
    <row r="398" s="12" customFormat="1">
      <c r="B398" s="228"/>
      <c r="C398" s="229"/>
      <c r="D398" s="215" t="s">
        <v>137</v>
      </c>
      <c r="E398" s="230" t="s">
        <v>28</v>
      </c>
      <c r="F398" s="231" t="s">
        <v>988</v>
      </c>
      <c r="G398" s="229"/>
      <c r="H398" s="232">
        <v>50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137</v>
      </c>
      <c r="AU398" s="238" t="s">
        <v>84</v>
      </c>
      <c r="AV398" s="12" t="s">
        <v>84</v>
      </c>
      <c r="AW398" s="12" t="s">
        <v>35</v>
      </c>
      <c r="AX398" s="12" t="s">
        <v>74</v>
      </c>
      <c r="AY398" s="238" t="s">
        <v>126</v>
      </c>
    </row>
    <row r="399" s="13" customFormat="1">
      <c r="B399" s="239"/>
      <c r="C399" s="240"/>
      <c r="D399" s="215" t="s">
        <v>137</v>
      </c>
      <c r="E399" s="241" t="s">
        <v>28</v>
      </c>
      <c r="F399" s="242" t="s">
        <v>143</v>
      </c>
      <c r="G399" s="240"/>
      <c r="H399" s="243">
        <v>370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AT399" s="249" t="s">
        <v>137</v>
      </c>
      <c r="AU399" s="249" t="s">
        <v>84</v>
      </c>
      <c r="AV399" s="13" t="s">
        <v>133</v>
      </c>
      <c r="AW399" s="13" t="s">
        <v>35</v>
      </c>
      <c r="AX399" s="13" t="s">
        <v>82</v>
      </c>
      <c r="AY399" s="249" t="s">
        <v>126</v>
      </c>
    </row>
    <row r="400" s="1" customFormat="1" ht="16.5" customHeight="1">
      <c r="B400" s="37"/>
      <c r="C400" s="203" t="s">
        <v>586</v>
      </c>
      <c r="D400" s="203" t="s">
        <v>128</v>
      </c>
      <c r="E400" s="204" t="s">
        <v>438</v>
      </c>
      <c r="F400" s="205" t="s">
        <v>439</v>
      </c>
      <c r="G400" s="206" t="s">
        <v>186</v>
      </c>
      <c r="H400" s="207">
        <v>370</v>
      </c>
      <c r="I400" s="208"/>
      <c r="J400" s="209">
        <f>ROUND(I400*H400,2)</f>
        <v>0</v>
      </c>
      <c r="K400" s="205" t="s">
        <v>132</v>
      </c>
      <c r="L400" s="42"/>
      <c r="M400" s="210" t="s">
        <v>28</v>
      </c>
      <c r="N400" s="211" t="s">
        <v>45</v>
      </c>
      <c r="O400" s="78"/>
      <c r="P400" s="212">
        <f>O400*H400</f>
        <v>0</v>
      </c>
      <c r="Q400" s="212">
        <v>0.00036000000000000002</v>
      </c>
      <c r="R400" s="212">
        <f>Q400*H400</f>
        <v>0.13320000000000001</v>
      </c>
      <c r="S400" s="212">
        <v>0</v>
      </c>
      <c r="T400" s="213">
        <f>S400*H400</f>
        <v>0</v>
      </c>
      <c r="AR400" s="16" t="s">
        <v>133</v>
      </c>
      <c r="AT400" s="16" t="s">
        <v>128</v>
      </c>
      <c r="AU400" s="16" t="s">
        <v>84</v>
      </c>
      <c r="AY400" s="16" t="s">
        <v>126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6" t="s">
        <v>82</v>
      </c>
      <c r="BK400" s="214">
        <f>ROUND(I400*H400,2)</f>
        <v>0</v>
      </c>
      <c r="BL400" s="16" t="s">
        <v>133</v>
      </c>
      <c r="BM400" s="16" t="s">
        <v>989</v>
      </c>
    </row>
    <row r="401" s="1" customFormat="1">
      <c r="B401" s="37"/>
      <c r="C401" s="38"/>
      <c r="D401" s="215" t="s">
        <v>135</v>
      </c>
      <c r="E401" s="38"/>
      <c r="F401" s="216" t="s">
        <v>441</v>
      </c>
      <c r="G401" s="38"/>
      <c r="H401" s="38"/>
      <c r="I401" s="129"/>
      <c r="J401" s="38"/>
      <c r="K401" s="38"/>
      <c r="L401" s="42"/>
      <c r="M401" s="217"/>
      <c r="N401" s="78"/>
      <c r="O401" s="78"/>
      <c r="P401" s="78"/>
      <c r="Q401" s="78"/>
      <c r="R401" s="78"/>
      <c r="S401" s="78"/>
      <c r="T401" s="79"/>
      <c r="AT401" s="16" t="s">
        <v>135</v>
      </c>
      <c r="AU401" s="16" t="s">
        <v>84</v>
      </c>
    </row>
    <row r="402" s="10" customFormat="1" ht="22.8" customHeight="1">
      <c r="B402" s="187"/>
      <c r="C402" s="188"/>
      <c r="D402" s="189" t="s">
        <v>73</v>
      </c>
      <c r="E402" s="201" t="s">
        <v>463</v>
      </c>
      <c r="F402" s="201" t="s">
        <v>464</v>
      </c>
      <c r="G402" s="188"/>
      <c r="H402" s="188"/>
      <c r="I402" s="191"/>
      <c r="J402" s="202">
        <f>BK402</f>
        <v>0</v>
      </c>
      <c r="K402" s="188"/>
      <c r="L402" s="193"/>
      <c r="M402" s="194"/>
      <c r="N402" s="195"/>
      <c r="O402" s="195"/>
      <c r="P402" s="196">
        <f>SUM(P403:P424)</f>
        <v>0</v>
      </c>
      <c r="Q402" s="195"/>
      <c r="R402" s="196">
        <f>SUM(R403:R424)</f>
        <v>32.645220000000002</v>
      </c>
      <c r="S402" s="195"/>
      <c r="T402" s="197">
        <f>SUM(T403:T424)</f>
        <v>0</v>
      </c>
      <c r="AR402" s="198" t="s">
        <v>82</v>
      </c>
      <c r="AT402" s="199" t="s">
        <v>73</v>
      </c>
      <c r="AU402" s="199" t="s">
        <v>82</v>
      </c>
      <c r="AY402" s="198" t="s">
        <v>126</v>
      </c>
      <c r="BK402" s="200">
        <f>SUM(BK403:BK424)</f>
        <v>0</v>
      </c>
    </row>
    <row r="403" s="1" customFormat="1" ht="16.5" customHeight="1">
      <c r="B403" s="37"/>
      <c r="C403" s="203" t="s">
        <v>596</v>
      </c>
      <c r="D403" s="203" t="s">
        <v>128</v>
      </c>
      <c r="E403" s="204" t="s">
        <v>990</v>
      </c>
      <c r="F403" s="205" t="s">
        <v>991</v>
      </c>
      <c r="G403" s="206" t="s">
        <v>186</v>
      </c>
      <c r="H403" s="207">
        <v>63</v>
      </c>
      <c r="I403" s="208"/>
      <c r="J403" s="209">
        <f>ROUND(I403*H403,2)</f>
        <v>0</v>
      </c>
      <c r="K403" s="205" t="s">
        <v>132</v>
      </c>
      <c r="L403" s="42"/>
      <c r="M403" s="210" t="s">
        <v>28</v>
      </c>
      <c r="N403" s="211" t="s">
        <v>45</v>
      </c>
      <c r="O403" s="78"/>
      <c r="P403" s="212">
        <f>O403*H403</f>
        <v>0</v>
      </c>
      <c r="Q403" s="212">
        <v>0.10100000000000001</v>
      </c>
      <c r="R403" s="212">
        <f>Q403*H403</f>
        <v>6.3630000000000004</v>
      </c>
      <c r="S403" s="212">
        <v>0</v>
      </c>
      <c r="T403" s="213">
        <f>S403*H403</f>
        <v>0</v>
      </c>
      <c r="AR403" s="16" t="s">
        <v>133</v>
      </c>
      <c r="AT403" s="16" t="s">
        <v>128</v>
      </c>
      <c r="AU403" s="16" t="s">
        <v>84</v>
      </c>
      <c r="AY403" s="16" t="s">
        <v>126</v>
      </c>
      <c r="BE403" s="214">
        <f>IF(N403="základní",J403,0)</f>
        <v>0</v>
      </c>
      <c r="BF403" s="214">
        <f>IF(N403="snížená",J403,0)</f>
        <v>0</v>
      </c>
      <c r="BG403" s="214">
        <f>IF(N403="zákl. přenesená",J403,0)</f>
        <v>0</v>
      </c>
      <c r="BH403" s="214">
        <f>IF(N403="sníž. přenesená",J403,0)</f>
        <v>0</v>
      </c>
      <c r="BI403" s="214">
        <f>IF(N403="nulová",J403,0)</f>
        <v>0</v>
      </c>
      <c r="BJ403" s="16" t="s">
        <v>82</v>
      </c>
      <c r="BK403" s="214">
        <f>ROUND(I403*H403,2)</f>
        <v>0</v>
      </c>
      <c r="BL403" s="16" t="s">
        <v>133</v>
      </c>
      <c r="BM403" s="16" t="s">
        <v>992</v>
      </c>
    </row>
    <row r="404" s="1" customFormat="1">
      <c r="B404" s="37"/>
      <c r="C404" s="38"/>
      <c r="D404" s="215" t="s">
        <v>135</v>
      </c>
      <c r="E404" s="38"/>
      <c r="F404" s="216" t="s">
        <v>993</v>
      </c>
      <c r="G404" s="38"/>
      <c r="H404" s="38"/>
      <c r="I404" s="129"/>
      <c r="J404" s="38"/>
      <c r="K404" s="38"/>
      <c r="L404" s="42"/>
      <c r="M404" s="217"/>
      <c r="N404" s="78"/>
      <c r="O404" s="78"/>
      <c r="P404" s="78"/>
      <c r="Q404" s="78"/>
      <c r="R404" s="78"/>
      <c r="S404" s="78"/>
      <c r="T404" s="79"/>
      <c r="AT404" s="16" t="s">
        <v>135</v>
      </c>
      <c r="AU404" s="16" t="s">
        <v>84</v>
      </c>
    </row>
    <row r="405" s="11" customFormat="1">
      <c r="B405" s="218"/>
      <c r="C405" s="219"/>
      <c r="D405" s="215" t="s">
        <v>137</v>
      </c>
      <c r="E405" s="220" t="s">
        <v>28</v>
      </c>
      <c r="F405" s="221" t="s">
        <v>470</v>
      </c>
      <c r="G405" s="219"/>
      <c r="H405" s="220" t="s">
        <v>28</v>
      </c>
      <c r="I405" s="222"/>
      <c r="J405" s="219"/>
      <c r="K405" s="219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137</v>
      </c>
      <c r="AU405" s="227" t="s">
        <v>84</v>
      </c>
      <c r="AV405" s="11" t="s">
        <v>82</v>
      </c>
      <c r="AW405" s="11" t="s">
        <v>35</v>
      </c>
      <c r="AX405" s="11" t="s">
        <v>74</v>
      </c>
      <c r="AY405" s="227" t="s">
        <v>126</v>
      </c>
    </row>
    <row r="406" s="12" customFormat="1">
      <c r="B406" s="228"/>
      <c r="C406" s="229"/>
      <c r="D406" s="215" t="s">
        <v>137</v>
      </c>
      <c r="E406" s="230" t="s">
        <v>28</v>
      </c>
      <c r="F406" s="231" t="s">
        <v>994</v>
      </c>
      <c r="G406" s="229"/>
      <c r="H406" s="232">
        <v>55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137</v>
      </c>
      <c r="AU406" s="238" t="s">
        <v>84</v>
      </c>
      <c r="AV406" s="12" t="s">
        <v>84</v>
      </c>
      <c r="AW406" s="12" t="s">
        <v>35</v>
      </c>
      <c r="AX406" s="12" t="s">
        <v>74</v>
      </c>
      <c r="AY406" s="238" t="s">
        <v>126</v>
      </c>
    </row>
    <row r="407" s="14" customFormat="1">
      <c r="B407" s="250"/>
      <c r="C407" s="251"/>
      <c r="D407" s="215" t="s">
        <v>137</v>
      </c>
      <c r="E407" s="252" t="s">
        <v>28</v>
      </c>
      <c r="F407" s="253" t="s">
        <v>265</v>
      </c>
      <c r="G407" s="251"/>
      <c r="H407" s="254">
        <v>55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AT407" s="260" t="s">
        <v>137</v>
      </c>
      <c r="AU407" s="260" t="s">
        <v>84</v>
      </c>
      <c r="AV407" s="14" t="s">
        <v>150</v>
      </c>
      <c r="AW407" s="14" t="s">
        <v>35</v>
      </c>
      <c r="AX407" s="14" t="s">
        <v>74</v>
      </c>
      <c r="AY407" s="260" t="s">
        <v>126</v>
      </c>
    </row>
    <row r="408" s="11" customFormat="1">
      <c r="B408" s="218"/>
      <c r="C408" s="219"/>
      <c r="D408" s="215" t="s">
        <v>137</v>
      </c>
      <c r="E408" s="220" t="s">
        <v>28</v>
      </c>
      <c r="F408" s="221" t="s">
        <v>472</v>
      </c>
      <c r="G408" s="219"/>
      <c r="H408" s="220" t="s">
        <v>28</v>
      </c>
      <c r="I408" s="222"/>
      <c r="J408" s="219"/>
      <c r="K408" s="219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137</v>
      </c>
      <c r="AU408" s="227" t="s">
        <v>84</v>
      </c>
      <c r="AV408" s="11" t="s">
        <v>82</v>
      </c>
      <c r="AW408" s="11" t="s">
        <v>35</v>
      </c>
      <c r="AX408" s="11" t="s">
        <v>74</v>
      </c>
      <c r="AY408" s="227" t="s">
        <v>126</v>
      </c>
    </row>
    <row r="409" s="12" customFormat="1">
      <c r="B409" s="228"/>
      <c r="C409" s="229"/>
      <c r="D409" s="215" t="s">
        <v>137</v>
      </c>
      <c r="E409" s="230" t="s">
        <v>28</v>
      </c>
      <c r="F409" s="231" t="s">
        <v>995</v>
      </c>
      <c r="G409" s="229"/>
      <c r="H409" s="232">
        <v>8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137</v>
      </c>
      <c r="AU409" s="238" t="s">
        <v>84</v>
      </c>
      <c r="AV409" s="12" t="s">
        <v>84</v>
      </c>
      <c r="AW409" s="12" t="s">
        <v>35</v>
      </c>
      <c r="AX409" s="12" t="s">
        <v>74</v>
      </c>
      <c r="AY409" s="238" t="s">
        <v>126</v>
      </c>
    </row>
    <row r="410" s="14" customFormat="1">
      <c r="B410" s="250"/>
      <c r="C410" s="251"/>
      <c r="D410" s="215" t="s">
        <v>137</v>
      </c>
      <c r="E410" s="252" t="s">
        <v>28</v>
      </c>
      <c r="F410" s="253" t="s">
        <v>474</v>
      </c>
      <c r="G410" s="251"/>
      <c r="H410" s="254">
        <v>8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AT410" s="260" t="s">
        <v>137</v>
      </c>
      <c r="AU410" s="260" t="s">
        <v>84</v>
      </c>
      <c r="AV410" s="14" t="s">
        <v>150</v>
      </c>
      <c r="AW410" s="14" t="s">
        <v>35</v>
      </c>
      <c r="AX410" s="14" t="s">
        <v>74</v>
      </c>
      <c r="AY410" s="260" t="s">
        <v>126</v>
      </c>
    </row>
    <row r="411" s="13" customFormat="1">
      <c r="B411" s="239"/>
      <c r="C411" s="240"/>
      <c r="D411" s="215" t="s">
        <v>137</v>
      </c>
      <c r="E411" s="241" t="s">
        <v>28</v>
      </c>
      <c r="F411" s="242" t="s">
        <v>143</v>
      </c>
      <c r="G411" s="240"/>
      <c r="H411" s="243">
        <v>63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AT411" s="249" t="s">
        <v>137</v>
      </c>
      <c r="AU411" s="249" t="s">
        <v>84</v>
      </c>
      <c r="AV411" s="13" t="s">
        <v>133</v>
      </c>
      <c r="AW411" s="13" t="s">
        <v>35</v>
      </c>
      <c r="AX411" s="13" t="s">
        <v>82</v>
      </c>
      <c r="AY411" s="249" t="s">
        <v>126</v>
      </c>
    </row>
    <row r="412" s="1" customFormat="1" ht="16.5" customHeight="1">
      <c r="B412" s="37"/>
      <c r="C412" s="261" t="s">
        <v>602</v>
      </c>
      <c r="D412" s="261" t="s">
        <v>270</v>
      </c>
      <c r="E412" s="262" t="s">
        <v>476</v>
      </c>
      <c r="F412" s="263" t="s">
        <v>477</v>
      </c>
      <c r="G412" s="264" t="s">
        <v>186</v>
      </c>
      <c r="H412" s="265">
        <v>57</v>
      </c>
      <c r="I412" s="266"/>
      <c r="J412" s="267">
        <f>ROUND(I412*H412,2)</f>
        <v>0</v>
      </c>
      <c r="K412" s="263" t="s">
        <v>28</v>
      </c>
      <c r="L412" s="268"/>
      <c r="M412" s="269" t="s">
        <v>28</v>
      </c>
      <c r="N412" s="270" t="s">
        <v>45</v>
      </c>
      <c r="O412" s="78"/>
      <c r="P412" s="212">
        <f>O412*H412</f>
        <v>0</v>
      </c>
      <c r="Q412" s="212">
        <v>0.13100000000000001</v>
      </c>
      <c r="R412" s="212">
        <f>Q412*H412</f>
        <v>7.4670000000000005</v>
      </c>
      <c r="S412" s="212">
        <v>0</v>
      </c>
      <c r="T412" s="213">
        <f>S412*H412</f>
        <v>0</v>
      </c>
      <c r="AR412" s="16" t="s">
        <v>183</v>
      </c>
      <c r="AT412" s="16" t="s">
        <v>270</v>
      </c>
      <c r="AU412" s="16" t="s">
        <v>84</v>
      </c>
      <c r="AY412" s="16" t="s">
        <v>126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6" t="s">
        <v>82</v>
      </c>
      <c r="BK412" s="214">
        <f>ROUND(I412*H412,2)</f>
        <v>0</v>
      </c>
      <c r="BL412" s="16" t="s">
        <v>133</v>
      </c>
      <c r="BM412" s="16" t="s">
        <v>996</v>
      </c>
    </row>
    <row r="413" s="1" customFormat="1">
      <c r="B413" s="37"/>
      <c r="C413" s="38"/>
      <c r="D413" s="215" t="s">
        <v>135</v>
      </c>
      <c r="E413" s="38"/>
      <c r="F413" s="216" t="s">
        <v>477</v>
      </c>
      <c r="G413" s="38"/>
      <c r="H413" s="38"/>
      <c r="I413" s="129"/>
      <c r="J413" s="38"/>
      <c r="K413" s="38"/>
      <c r="L413" s="42"/>
      <c r="M413" s="217"/>
      <c r="N413" s="78"/>
      <c r="O413" s="78"/>
      <c r="P413" s="78"/>
      <c r="Q413" s="78"/>
      <c r="R413" s="78"/>
      <c r="S413" s="78"/>
      <c r="T413" s="79"/>
      <c r="AT413" s="16" t="s">
        <v>135</v>
      </c>
      <c r="AU413" s="16" t="s">
        <v>84</v>
      </c>
    </row>
    <row r="414" s="11" customFormat="1">
      <c r="B414" s="218"/>
      <c r="C414" s="219"/>
      <c r="D414" s="215" t="s">
        <v>137</v>
      </c>
      <c r="E414" s="220" t="s">
        <v>28</v>
      </c>
      <c r="F414" s="221" t="s">
        <v>479</v>
      </c>
      <c r="G414" s="219"/>
      <c r="H414" s="220" t="s">
        <v>28</v>
      </c>
      <c r="I414" s="222"/>
      <c r="J414" s="219"/>
      <c r="K414" s="219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137</v>
      </c>
      <c r="AU414" s="227" t="s">
        <v>84</v>
      </c>
      <c r="AV414" s="11" t="s">
        <v>82</v>
      </c>
      <c r="AW414" s="11" t="s">
        <v>35</v>
      </c>
      <c r="AX414" s="11" t="s">
        <v>74</v>
      </c>
      <c r="AY414" s="227" t="s">
        <v>126</v>
      </c>
    </row>
    <row r="415" s="11" customFormat="1">
      <c r="B415" s="218"/>
      <c r="C415" s="219"/>
      <c r="D415" s="215" t="s">
        <v>137</v>
      </c>
      <c r="E415" s="220" t="s">
        <v>28</v>
      </c>
      <c r="F415" s="221" t="s">
        <v>997</v>
      </c>
      <c r="G415" s="219"/>
      <c r="H415" s="220" t="s">
        <v>28</v>
      </c>
      <c r="I415" s="222"/>
      <c r="J415" s="219"/>
      <c r="K415" s="219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137</v>
      </c>
      <c r="AU415" s="227" t="s">
        <v>84</v>
      </c>
      <c r="AV415" s="11" t="s">
        <v>82</v>
      </c>
      <c r="AW415" s="11" t="s">
        <v>35</v>
      </c>
      <c r="AX415" s="11" t="s">
        <v>74</v>
      </c>
      <c r="AY415" s="227" t="s">
        <v>126</v>
      </c>
    </row>
    <row r="416" s="12" customFormat="1">
      <c r="B416" s="228"/>
      <c r="C416" s="229"/>
      <c r="D416" s="215" t="s">
        <v>137</v>
      </c>
      <c r="E416" s="230" t="s">
        <v>28</v>
      </c>
      <c r="F416" s="231" t="s">
        <v>998</v>
      </c>
      <c r="G416" s="229"/>
      <c r="H416" s="232">
        <v>57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137</v>
      </c>
      <c r="AU416" s="238" t="s">
        <v>84</v>
      </c>
      <c r="AV416" s="12" t="s">
        <v>84</v>
      </c>
      <c r="AW416" s="12" t="s">
        <v>35</v>
      </c>
      <c r="AX416" s="12" t="s">
        <v>82</v>
      </c>
      <c r="AY416" s="238" t="s">
        <v>126</v>
      </c>
    </row>
    <row r="417" s="1" customFormat="1" ht="16.5" customHeight="1">
      <c r="B417" s="37"/>
      <c r="C417" s="261" t="s">
        <v>609</v>
      </c>
      <c r="D417" s="261" t="s">
        <v>270</v>
      </c>
      <c r="E417" s="262" t="s">
        <v>483</v>
      </c>
      <c r="F417" s="263" t="s">
        <v>484</v>
      </c>
      <c r="G417" s="264" t="s">
        <v>186</v>
      </c>
      <c r="H417" s="265">
        <v>9</v>
      </c>
      <c r="I417" s="266"/>
      <c r="J417" s="267">
        <f>ROUND(I417*H417,2)</f>
        <v>0</v>
      </c>
      <c r="K417" s="263" t="s">
        <v>28</v>
      </c>
      <c r="L417" s="268"/>
      <c r="M417" s="269" t="s">
        <v>28</v>
      </c>
      <c r="N417" s="270" t="s">
        <v>45</v>
      </c>
      <c r="O417" s="78"/>
      <c r="P417" s="212">
        <f>O417*H417</f>
        <v>0</v>
      </c>
      <c r="Q417" s="212">
        <v>0.13100000000000001</v>
      </c>
      <c r="R417" s="212">
        <f>Q417*H417</f>
        <v>1.1790000000000001</v>
      </c>
      <c r="S417" s="212">
        <v>0</v>
      </c>
      <c r="T417" s="213">
        <f>S417*H417</f>
        <v>0</v>
      </c>
      <c r="AR417" s="16" t="s">
        <v>183</v>
      </c>
      <c r="AT417" s="16" t="s">
        <v>270</v>
      </c>
      <c r="AU417" s="16" t="s">
        <v>84</v>
      </c>
      <c r="AY417" s="16" t="s">
        <v>126</v>
      </c>
      <c r="BE417" s="214">
        <f>IF(N417="základní",J417,0)</f>
        <v>0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16" t="s">
        <v>82</v>
      </c>
      <c r="BK417" s="214">
        <f>ROUND(I417*H417,2)</f>
        <v>0</v>
      </c>
      <c r="BL417" s="16" t="s">
        <v>133</v>
      </c>
      <c r="BM417" s="16" t="s">
        <v>999</v>
      </c>
    </row>
    <row r="418" s="1" customFormat="1">
      <c r="B418" s="37"/>
      <c r="C418" s="38"/>
      <c r="D418" s="215" t="s">
        <v>135</v>
      </c>
      <c r="E418" s="38"/>
      <c r="F418" s="216" t="s">
        <v>484</v>
      </c>
      <c r="G418" s="38"/>
      <c r="H418" s="38"/>
      <c r="I418" s="129"/>
      <c r="J418" s="38"/>
      <c r="K418" s="38"/>
      <c r="L418" s="42"/>
      <c r="M418" s="217"/>
      <c r="N418" s="78"/>
      <c r="O418" s="78"/>
      <c r="P418" s="78"/>
      <c r="Q418" s="78"/>
      <c r="R418" s="78"/>
      <c r="S418" s="78"/>
      <c r="T418" s="79"/>
      <c r="AT418" s="16" t="s">
        <v>135</v>
      </c>
      <c r="AU418" s="16" t="s">
        <v>84</v>
      </c>
    </row>
    <row r="419" s="11" customFormat="1">
      <c r="B419" s="218"/>
      <c r="C419" s="219"/>
      <c r="D419" s="215" t="s">
        <v>137</v>
      </c>
      <c r="E419" s="220" t="s">
        <v>28</v>
      </c>
      <c r="F419" s="221" t="s">
        <v>486</v>
      </c>
      <c r="G419" s="219"/>
      <c r="H419" s="220" t="s">
        <v>28</v>
      </c>
      <c r="I419" s="222"/>
      <c r="J419" s="219"/>
      <c r="K419" s="219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137</v>
      </c>
      <c r="AU419" s="227" t="s">
        <v>84</v>
      </c>
      <c r="AV419" s="11" t="s">
        <v>82</v>
      </c>
      <c r="AW419" s="11" t="s">
        <v>35</v>
      </c>
      <c r="AX419" s="11" t="s">
        <v>74</v>
      </c>
      <c r="AY419" s="227" t="s">
        <v>126</v>
      </c>
    </row>
    <row r="420" s="11" customFormat="1">
      <c r="B420" s="218"/>
      <c r="C420" s="219"/>
      <c r="D420" s="215" t="s">
        <v>137</v>
      </c>
      <c r="E420" s="220" t="s">
        <v>28</v>
      </c>
      <c r="F420" s="221" t="s">
        <v>487</v>
      </c>
      <c r="G420" s="219"/>
      <c r="H420" s="220" t="s">
        <v>28</v>
      </c>
      <c r="I420" s="222"/>
      <c r="J420" s="219"/>
      <c r="K420" s="219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137</v>
      </c>
      <c r="AU420" s="227" t="s">
        <v>84</v>
      </c>
      <c r="AV420" s="11" t="s">
        <v>82</v>
      </c>
      <c r="AW420" s="11" t="s">
        <v>35</v>
      </c>
      <c r="AX420" s="11" t="s">
        <v>74</v>
      </c>
      <c r="AY420" s="227" t="s">
        <v>126</v>
      </c>
    </row>
    <row r="421" s="11" customFormat="1">
      <c r="B421" s="218"/>
      <c r="C421" s="219"/>
      <c r="D421" s="215" t="s">
        <v>137</v>
      </c>
      <c r="E421" s="220" t="s">
        <v>28</v>
      </c>
      <c r="F421" s="221" t="s">
        <v>453</v>
      </c>
      <c r="G421" s="219"/>
      <c r="H421" s="220" t="s">
        <v>28</v>
      </c>
      <c r="I421" s="222"/>
      <c r="J421" s="219"/>
      <c r="K421" s="219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137</v>
      </c>
      <c r="AU421" s="227" t="s">
        <v>84</v>
      </c>
      <c r="AV421" s="11" t="s">
        <v>82</v>
      </c>
      <c r="AW421" s="11" t="s">
        <v>35</v>
      </c>
      <c r="AX421" s="11" t="s">
        <v>74</v>
      </c>
      <c r="AY421" s="227" t="s">
        <v>126</v>
      </c>
    </row>
    <row r="422" s="12" customFormat="1">
      <c r="B422" s="228"/>
      <c r="C422" s="229"/>
      <c r="D422" s="215" t="s">
        <v>137</v>
      </c>
      <c r="E422" s="230" t="s">
        <v>28</v>
      </c>
      <c r="F422" s="231" t="s">
        <v>1000</v>
      </c>
      <c r="G422" s="229"/>
      <c r="H422" s="232">
        <v>9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137</v>
      </c>
      <c r="AU422" s="238" t="s">
        <v>84</v>
      </c>
      <c r="AV422" s="12" t="s">
        <v>84</v>
      </c>
      <c r="AW422" s="12" t="s">
        <v>35</v>
      </c>
      <c r="AX422" s="12" t="s">
        <v>82</v>
      </c>
      <c r="AY422" s="238" t="s">
        <v>126</v>
      </c>
    </row>
    <row r="423" s="1" customFormat="1" ht="16.5" customHeight="1">
      <c r="B423" s="37"/>
      <c r="C423" s="203" t="s">
        <v>616</v>
      </c>
      <c r="D423" s="203" t="s">
        <v>128</v>
      </c>
      <c r="E423" s="204" t="s">
        <v>490</v>
      </c>
      <c r="F423" s="205" t="s">
        <v>491</v>
      </c>
      <c r="G423" s="206" t="s">
        <v>186</v>
      </c>
      <c r="H423" s="207">
        <v>63</v>
      </c>
      <c r="I423" s="208"/>
      <c r="J423" s="209">
        <f>ROUND(I423*H423,2)</f>
        <v>0</v>
      </c>
      <c r="K423" s="205" t="s">
        <v>132</v>
      </c>
      <c r="L423" s="42"/>
      <c r="M423" s="210" t="s">
        <v>28</v>
      </c>
      <c r="N423" s="211" t="s">
        <v>45</v>
      </c>
      <c r="O423" s="78"/>
      <c r="P423" s="212">
        <f>O423*H423</f>
        <v>0</v>
      </c>
      <c r="Q423" s="212">
        <v>0.27994000000000002</v>
      </c>
      <c r="R423" s="212">
        <f>Q423*H423</f>
        <v>17.636220000000002</v>
      </c>
      <c r="S423" s="212">
        <v>0</v>
      </c>
      <c r="T423" s="213">
        <f>S423*H423</f>
        <v>0</v>
      </c>
      <c r="AR423" s="16" t="s">
        <v>133</v>
      </c>
      <c r="AT423" s="16" t="s">
        <v>128</v>
      </c>
      <c r="AU423" s="16" t="s">
        <v>84</v>
      </c>
      <c r="AY423" s="16" t="s">
        <v>126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6" t="s">
        <v>82</v>
      </c>
      <c r="BK423" s="214">
        <f>ROUND(I423*H423,2)</f>
        <v>0</v>
      </c>
      <c r="BL423" s="16" t="s">
        <v>133</v>
      </c>
      <c r="BM423" s="16" t="s">
        <v>1001</v>
      </c>
    </row>
    <row r="424" s="1" customFormat="1">
      <c r="B424" s="37"/>
      <c r="C424" s="38"/>
      <c r="D424" s="215" t="s">
        <v>135</v>
      </c>
      <c r="E424" s="38"/>
      <c r="F424" s="216" t="s">
        <v>493</v>
      </c>
      <c r="G424" s="38"/>
      <c r="H424" s="38"/>
      <c r="I424" s="129"/>
      <c r="J424" s="38"/>
      <c r="K424" s="38"/>
      <c r="L424" s="42"/>
      <c r="M424" s="217"/>
      <c r="N424" s="78"/>
      <c r="O424" s="78"/>
      <c r="P424" s="78"/>
      <c r="Q424" s="78"/>
      <c r="R424" s="78"/>
      <c r="S424" s="78"/>
      <c r="T424" s="79"/>
      <c r="AT424" s="16" t="s">
        <v>135</v>
      </c>
      <c r="AU424" s="16" t="s">
        <v>84</v>
      </c>
    </row>
    <row r="425" s="10" customFormat="1" ht="22.8" customHeight="1">
      <c r="B425" s="187"/>
      <c r="C425" s="188"/>
      <c r="D425" s="189" t="s">
        <v>73</v>
      </c>
      <c r="E425" s="201" t="s">
        <v>494</v>
      </c>
      <c r="F425" s="201" t="s">
        <v>495</v>
      </c>
      <c r="G425" s="188"/>
      <c r="H425" s="188"/>
      <c r="I425" s="191"/>
      <c r="J425" s="202">
        <f>BK425</f>
        <v>0</v>
      </c>
      <c r="K425" s="188"/>
      <c r="L425" s="193"/>
      <c r="M425" s="194"/>
      <c r="N425" s="195"/>
      <c r="O425" s="195"/>
      <c r="P425" s="196">
        <f>SUM(P426:P442)</f>
        <v>0</v>
      </c>
      <c r="Q425" s="195"/>
      <c r="R425" s="196">
        <f>SUM(R426:R442)</f>
        <v>0.1275</v>
      </c>
      <c r="S425" s="195"/>
      <c r="T425" s="197">
        <f>SUM(T426:T442)</f>
        <v>0</v>
      </c>
      <c r="AR425" s="198" t="s">
        <v>82</v>
      </c>
      <c r="AT425" s="199" t="s">
        <v>73</v>
      </c>
      <c r="AU425" s="199" t="s">
        <v>82</v>
      </c>
      <c r="AY425" s="198" t="s">
        <v>126</v>
      </c>
      <c r="BK425" s="200">
        <f>SUM(BK426:BK442)</f>
        <v>0</v>
      </c>
    </row>
    <row r="426" s="1" customFormat="1" ht="16.5" customHeight="1">
      <c r="B426" s="37"/>
      <c r="C426" s="203" t="s">
        <v>622</v>
      </c>
      <c r="D426" s="203" t="s">
        <v>128</v>
      </c>
      <c r="E426" s="204" t="s">
        <v>497</v>
      </c>
      <c r="F426" s="205" t="s">
        <v>498</v>
      </c>
      <c r="G426" s="206" t="s">
        <v>186</v>
      </c>
      <c r="H426" s="207">
        <v>510</v>
      </c>
      <c r="I426" s="208"/>
      <c r="J426" s="209">
        <f>ROUND(I426*H426,2)</f>
        <v>0</v>
      </c>
      <c r="K426" s="205" t="s">
        <v>132</v>
      </c>
      <c r="L426" s="42"/>
      <c r="M426" s="210" t="s">
        <v>28</v>
      </c>
      <c r="N426" s="211" t="s">
        <v>45</v>
      </c>
      <c r="O426" s="78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AR426" s="16" t="s">
        <v>133</v>
      </c>
      <c r="AT426" s="16" t="s">
        <v>128</v>
      </c>
      <c r="AU426" s="16" t="s">
        <v>84</v>
      </c>
      <c r="AY426" s="16" t="s">
        <v>126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16" t="s">
        <v>82</v>
      </c>
      <c r="BK426" s="214">
        <f>ROUND(I426*H426,2)</f>
        <v>0</v>
      </c>
      <c r="BL426" s="16" t="s">
        <v>133</v>
      </c>
      <c r="BM426" s="16" t="s">
        <v>1002</v>
      </c>
    </row>
    <row r="427" s="1" customFormat="1">
      <c r="B427" s="37"/>
      <c r="C427" s="38"/>
      <c r="D427" s="215" t="s">
        <v>135</v>
      </c>
      <c r="E427" s="38"/>
      <c r="F427" s="216" t="s">
        <v>500</v>
      </c>
      <c r="G427" s="38"/>
      <c r="H427" s="38"/>
      <c r="I427" s="129"/>
      <c r="J427" s="38"/>
      <c r="K427" s="38"/>
      <c r="L427" s="42"/>
      <c r="M427" s="217"/>
      <c r="N427" s="78"/>
      <c r="O427" s="78"/>
      <c r="P427" s="78"/>
      <c r="Q427" s="78"/>
      <c r="R427" s="78"/>
      <c r="S427" s="78"/>
      <c r="T427" s="79"/>
      <c r="AT427" s="16" t="s">
        <v>135</v>
      </c>
      <c r="AU427" s="16" t="s">
        <v>84</v>
      </c>
    </row>
    <row r="428" s="11" customFormat="1">
      <c r="B428" s="218"/>
      <c r="C428" s="219"/>
      <c r="D428" s="215" t="s">
        <v>137</v>
      </c>
      <c r="E428" s="220" t="s">
        <v>28</v>
      </c>
      <c r="F428" s="221" t="s">
        <v>501</v>
      </c>
      <c r="G428" s="219"/>
      <c r="H428" s="220" t="s">
        <v>28</v>
      </c>
      <c r="I428" s="222"/>
      <c r="J428" s="219"/>
      <c r="K428" s="219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137</v>
      </c>
      <c r="AU428" s="227" t="s">
        <v>84</v>
      </c>
      <c r="AV428" s="11" t="s">
        <v>82</v>
      </c>
      <c r="AW428" s="11" t="s">
        <v>35</v>
      </c>
      <c r="AX428" s="11" t="s">
        <v>74</v>
      </c>
      <c r="AY428" s="227" t="s">
        <v>126</v>
      </c>
    </row>
    <row r="429" s="12" customFormat="1">
      <c r="B429" s="228"/>
      <c r="C429" s="229"/>
      <c r="D429" s="215" t="s">
        <v>137</v>
      </c>
      <c r="E429" s="230" t="s">
        <v>28</v>
      </c>
      <c r="F429" s="231" t="s">
        <v>283</v>
      </c>
      <c r="G429" s="229"/>
      <c r="H429" s="232">
        <v>510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137</v>
      </c>
      <c r="AU429" s="238" t="s">
        <v>84</v>
      </c>
      <c r="AV429" s="12" t="s">
        <v>84</v>
      </c>
      <c r="AW429" s="12" t="s">
        <v>35</v>
      </c>
      <c r="AX429" s="12" t="s">
        <v>82</v>
      </c>
      <c r="AY429" s="238" t="s">
        <v>126</v>
      </c>
    </row>
    <row r="430" s="11" customFormat="1">
      <c r="B430" s="218"/>
      <c r="C430" s="219"/>
      <c r="D430" s="215" t="s">
        <v>137</v>
      </c>
      <c r="E430" s="220" t="s">
        <v>28</v>
      </c>
      <c r="F430" s="221" t="s">
        <v>502</v>
      </c>
      <c r="G430" s="219"/>
      <c r="H430" s="220" t="s">
        <v>28</v>
      </c>
      <c r="I430" s="222"/>
      <c r="J430" s="219"/>
      <c r="K430" s="219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137</v>
      </c>
      <c r="AU430" s="227" t="s">
        <v>84</v>
      </c>
      <c r="AV430" s="11" t="s">
        <v>82</v>
      </c>
      <c r="AW430" s="11" t="s">
        <v>35</v>
      </c>
      <c r="AX430" s="11" t="s">
        <v>74</v>
      </c>
      <c r="AY430" s="227" t="s">
        <v>126</v>
      </c>
    </row>
    <row r="431" s="11" customFormat="1">
      <c r="B431" s="218"/>
      <c r="C431" s="219"/>
      <c r="D431" s="215" t="s">
        <v>137</v>
      </c>
      <c r="E431" s="220" t="s">
        <v>28</v>
      </c>
      <c r="F431" s="221" t="s">
        <v>503</v>
      </c>
      <c r="G431" s="219"/>
      <c r="H431" s="220" t="s">
        <v>28</v>
      </c>
      <c r="I431" s="222"/>
      <c r="J431" s="219"/>
      <c r="K431" s="219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137</v>
      </c>
      <c r="AU431" s="227" t="s">
        <v>84</v>
      </c>
      <c r="AV431" s="11" t="s">
        <v>82</v>
      </c>
      <c r="AW431" s="11" t="s">
        <v>35</v>
      </c>
      <c r="AX431" s="11" t="s">
        <v>74</v>
      </c>
      <c r="AY431" s="227" t="s">
        <v>126</v>
      </c>
    </row>
    <row r="432" s="11" customFormat="1">
      <c r="B432" s="218"/>
      <c r="C432" s="219"/>
      <c r="D432" s="215" t="s">
        <v>137</v>
      </c>
      <c r="E432" s="220" t="s">
        <v>28</v>
      </c>
      <c r="F432" s="221" t="s">
        <v>504</v>
      </c>
      <c r="G432" s="219"/>
      <c r="H432" s="220" t="s">
        <v>28</v>
      </c>
      <c r="I432" s="222"/>
      <c r="J432" s="219"/>
      <c r="K432" s="219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137</v>
      </c>
      <c r="AU432" s="227" t="s">
        <v>84</v>
      </c>
      <c r="AV432" s="11" t="s">
        <v>82</v>
      </c>
      <c r="AW432" s="11" t="s">
        <v>35</v>
      </c>
      <c r="AX432" s="11" t="s">
        <v>74</v>
      </c>
      <c r="AY432" s="227" t="s">
        <v>126</v>
      </c>
    </row>
    <row r="433" s="11" customFormat="1">
      <c r="B433" s="218"/>
      <c r="C433" s="219"/>
      <c r="D433" s="215" t="s">
        <v>137</v>
      </c>
      <c r="E433" s="220" t="s">
        <v>28</v>
      </c>
      <c r="F433" s="221" t="s">
        <v>505</v>
      </c>
      <c r="G433" s="219"/>
      <c r="H433" s="220" t="s">
        <v>28</v>
      </c>
      <c r="I433" s="222"/>
      <c r="J433" s="219"/>
      <c r="K433" s="219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137</v>
      </c>
      <c r="AU433" s="227" t="s">
        <v>84</v>
      </c>
      <c r="AV433" s="11" t="s">
        <v>82</v>
      </c>
      <c r="AW433" s="11" t="s">
        <v>35</v>
      </c>
      <c r="AX433" s="11" t="s">
        <v>74</v>
      </c>
      <c r="AY433" s="227" t="s">
        <v>126</v>
      </c>
    </row>
    <row r="434" s="11" customFormat="1">
      <c r="B434" s="218"/>
      <c r="C434" s="219"/>
      <c r="D434" s="215" t="s">
        <v>137</v>
      </c>
      <c r="E434" s="220" t="s">
        <v>28</v>
      </c>
      <c r="F434" s="221" t="s">
        <v>506</v>
      </c>
      <c r="G434" s="219"/>
      <c r="H434" s="220" t="s">
        <v>28</v>
      </c>
      <c r="I434" s="222"/>
      <c r="J434" s="219"/>
      <c r="K434" s="219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137</v>
      </c>
      <c r="AU434" s="227" t="s">
        <v>84</v>
      </c>
      <c r="AV434" s="11" t="s">
        <v>82</v>
      </c>
      <c r="AW434" s="11" t="s">
        <v>35</v>
      </c>
      <c r="AX434" s="11" t="s">
        <v>74</v>
      </c>
      <c r="AY434" s="227" t="s">
        <v>126</v>
      </c>
    </row>
    <row r="435" s="11" customFormat="1">
      <c r="B435" s="218"/>
      <c r="C435" s="219"/>
      <c r="D435" s="215" t="s">
        <v>137</v>
      </c>
      <c r="E435" s="220" t="s">
        <v>28</v>
      </c>
      <c r="F435" s="221" t="s">
        <v>507</v>
      </c>
      <c r="G435" s="219"/>
      <c r="H435" s="220" t="s">
        <v>28</v>
      </c>
      <c r="I435" s="222"/>
      <c r="J435" s="219"/>
      <c r="K435" s="219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137</v>
      </c>
      <c r="AU435" s="227" t="s">
        <v>84</v>
      </c>
      <c r="AV435" s="11" t="s">
        <v>82</v>
      </c>
      <c r="AW435" s="11" t="s">
        <v>35</v>
      </c>
      <c r="AX435" s="11" t="s">
        <v>74</v>
      </c>
      <c r="AY435" s="227" t="s">
        <v>126</v>
      </c>
    </row>
    <row r="436" s="1" customFormat="1" ht="16.5" customHeight="1">
      <c r="B436" s="37"/>
      <c r="C436" s="203" t="s">
        <v>629</v>
      </c>
      <c r="D436" s="203" t="s">
        <v>128</v>
      </c>
      <c r="E436" s="204" t="s">
        <v>509</v>
      </c>
      <c r="F436" s="205" t="s">
        <v>510</v>
      </c>
      <c r="G436" s="206" t="s">
        <v>186</v>
      </c>
      <c r="H436" s="207">
        <v>510</v>
      </c>
      <c r="I436" s="208"/>
      <c r="J436" s="209">
        <f>ROUND(I436*H436,2)</f>
        <v>0</v>
      </c>
      <c r="K436" s="205" t="s">
        <v>132</v>
      </c>
      <c r="L436" s="42"/>
      <c r="M436" s="210" t="s">
        <v>28</v>
      </c>
      <c r="N436" s="211" t="s">
        <v>45</v>
      </c>
      <c r="O436" s="78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AR436" s="16" t="s">
        <v>133</v>
      </c>
      <c r="AT436" s="16" t="s">
        <v>128</v>
      </c>
      <c r="AU436" s="16" t="s">
        <v>84</v>
      </c>
      <c r="AY436" s="16" t="s">
        <v>126</v>
      </c>
      <c r="BE436" s="214">
        <f>IF(N436="základní",J436,0)</f>
        <v>0</v>
      </c>
      <c r="BF436" s="214">
        <f>IF(N436="snížená",J436,0)</f>
        <v>0</v>
      </c>
      <c r="BG436" s="214">
        <f>IF(N436="zákl. přenesená",J436,0)</f>
        <v>0</v>
      </c>
      <c r="BH436" s="214">
        <f>IF(N436="sníž. přenesená",J436,0)</f>
        <v>0</v>
      </c>
      <c r="BI436" s="214">
        <f>IF(N436="nulová",J436,0)</f>
        <v>0</v>
      </c>
      <c r="BJ436" s="16" t="s">
        <v>82</v>
      </c>
      <c r="BK436" s="214">
        <f>ROUND(I436*H436,2)</f>
        <v>0</v>
      </c>
      <c r="BL436" s="16" t="s">
        <v>133</v>
      </c>
      <c r="BM436" s="16" t="s">
        <v>1003</v>
      </c>
    </row>
    <row r="437" s="1" customFormat="1">
      <c r="B437" s="37"/>
      <c r="C437" s="38"/>
      <c r="D437" s="215" t="s">
        <v>135</v>
      </c>
      <c r="E437" s="38"/>
      <c r="F437" s="216" t="s">
        <v>512</v>
      </c>
      <c r="G437" s="38"/>
      <c r="H437" s="38"/>
      <c r="I437" s="129"/>
      <c r="J437" s="38"/>
      <c r="K437" s="38"/>
      <c r="L437" s="42"/>
      <c r="M437" s="217"/>
      <c r="N437" s="78"/>
      <c r="O437" s="78"/>
      <c r="P437" s="78"/>
      <c r="Q437" s="78"/>
      <c r="R437" s="78"/>
      <c r="S437" s="78"/>
      <c r="T437" s="79"/>
      <c r="AT437" s="16" t="s">
        <v>135</v>
      </c>
      <c r="AU437" s="16" t="s">
        <v>84</v>
      </c>
    </row>
    <row r="438" s="11" customFormat="1">
      <c r="B438" s="218"/>
      <c r="C438" s="219"/>
      <c r="D438" s="215" t="s">
        <v>137</v>
      </c>
      <c r="E438" s="220" t="s">
        <v>28</v>
      </c>
      <c r="F438" s="221" t="s">
        <v>1004</v>
      </c>
      <c r="G438" s="219"/>
      <c r="H438" s="220" t="s">
        <v>28</v>
      </c>
      <c r="I438" s="222"/>
      <c r="J438" s="219"/>
      <c r="K438" s="219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137</v>
      </c>
      <c r="AU438" s="227" t="s">
        <v>84</v>
      </c>
      <c r="AV438" s="11" t="s">
        <v>82</v>
      </c>
      <c r="AW438" s="11" t="s">
        <v>35</v>
      </c>
      <c r="AX438" s="11" t="s">
        <v>74</v>
      </c>
      <c r="AY438" s="227" t="s">
        <v>126</v>
      </c>
    </row>
    <row r="439" s="11" customFormat="1">
      <c r="B439" s="218"/>
      <c r="C439" s="219"/>
      <c r="D439" s="215" t="s">
        <v>137</v>
      </c>
      <c r="E439" s="220" t="s">
        <v>28</v>
      </c>
      <c r="F439" s="221" t="s">
        <v>514</v>
      </c>
      <c r="G439" s="219"/>
      <c r="H439" s="220" t="s">
        <v>28</v>
      </c>
      <c r="I439" s="222"/>
      <c r="J439" s="219"/>
      <c r="K439" s="219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137</v>
      </c>
      <c r="AU439" s="227" t="s">
        <v>84</v>
      </c>
      <c r="AV439" s="11" t="s">
        <v>82</v>
      </c>
      <c r="AW439" s="11" t="s">
        <v>35</v>
      </c>
      <c r="AX439" s="11" t="s">
        <v>74</v>
      </c>
      <c r="AY439" s="227" t="s">
        <v>126</v>
      </c>
    </row>
    <row r="440" s="12" customFormat="1">
      <c r="B440" s="228"/>
      <c r="C440" s="229"/>
      <c r="D440" s="215" t="s">
        <v>137</v>
      </c>
      <c r="E440" s="230" t="s">
        <v>28</v>
      </c>
      <c r="F440" s="231" t="s">
        <v>283</v>
      </c>
      <c r="G440" s="229"/>
      <c r="H440" s="232">
        <v>510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137</v>
      </c>
      <c r="AU440" s="238" t="s">
        <v>84</v>
      </c>
      <c r="AV440" s="12" t="s">
        <v>84</v>
      </c>
      <c r="AW440" s="12" t="s">
        <v>35</v>
      </c>
      <c r="AX440" s="12" t="s">
        <v>82</v>
      </c>
      <c r="AY440" s="238" t="s">
        <v>126</v>
      </c>
    </row>
    <row r="441" s="1" customFormat="1" ht="16.5" customHeight="1">
      <c r="B441" s="37"/>
      <c r="C441" s="203" t="s">
        <v>634</v>
      </c>
      <c r="D441" s="203" t="s">
        <v>128</v>
      </c>
      <c r="E441" s="204" t="s">
        <v>516</v>
      </c>
      <c r="F441" s="205" t="s">
        <v>517</v>
      </c>
      <c r="G441" s="206" t="s">
        <v>186</v>
      </c>
      <c r="H441" s="207">
        <v>510</v>
      </c>
      <c r="I441" s="208"/>
      <c r="J441" s="209">
        <f>ROUND(I441*H441,2)</f>
        <v>0</v>
      </c>
      <c r="K441" s="205" t="s">
        <v>132</v>
      </c>
      <c r="L441" s="42"/>
      <c r="M441" s="210" t="s">
        <v>28</v>
      </c>
      <c r="N441" s="211" t="s">
        <v>45</v>
      </c>
      <c r="O441" s="78"/>
      <c r="P441" s="212">
        <f>O441*H441</f>
        <v>0</v>
      </c>
      <c r="Q441" s="212">
        <v>0.00025000000000000001</v>
      </c>
      <c r="R441" s="212">
        <f>Q441*H441</f>
        <v>0.1275</v>
      </c>
      <c r="S441" s="212">
        <v>0</v>
      </c>
      <c r="T441" s="213">
        <f>S441*H441</f>
        <v>0</v>
      </c>
      <c r="AR441" s="16" t="s">
        <v>133</v>
      </c>
      <c r="AT441" s="16" t="s">
        <v>128</v>
      </c>
      <c r="AU441" s="16" t="s">
        <v>84</v>
      </c>
      <c r="AY441" s="16" t="s">
        <v>126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6" t="s">
        <v>82</v>
      </c>
      <c r="BK441" s="214">
        <f>ROUND(I441*H441,2)</f>
        <v>0</v>
      </c>
      <c r="BL441" s="16" t="s">
        <v>133</v>
      </c>
      <c r="BM441" s="16" t="s">
        <v>1005</v>
      </c>
    </row>
    <row r="442" s="1" customFormat="1">
      <c r="B442" s="37"/>
      <c r="C442" s="38"/>
      <c r="D442" s="215" t="s">
        <v>135</v>
      </c>
      <c r="E442" s="38"/>
      <c r="F442" s="216" t="s">
        <v>519</v>
      </c>
      <c r="G442" s="38"/>
      <c r="H442" s="38"/>
      <c r="I442" s="129"/>
      <c r="J442" s="38"/>
      <c r="K442" s="38"/>
      <c r="L442" s="42"/>
      <c r="M442" s="217"/>
      <c r="N442" s="78"/>
      <c r="O442" s="78"/>
      <c r="P442" s="78"/>
      <c r="Q442" s="78"/>
      <c r="R442" s="78"/>
      <c r="S442" s="78"/>
      <c r="T442" s="79"/>
      <c r="AT442" s="16" t="s">
        <v>135</v>
      </c>
      <c r="AU442" s="16" t="s">
        <v>84</v>
      </c>
    </row>
    <row r="443" s="10" customFormat="1" ht="22.8" customHeight="1">
      <c r="B443" s="187"/>
      <c r="C443" s="188"/>
      <c r="D443" s="189" t="s">
        <v>73</v>
      </c>
      <c r="E443" s="201" t="s">
        <v>183</v>
      </c>
      <c r="F443" s="201" t="s">
        <v>520</v>
      </c>
      <c r="G443" s="188"/>
      <c r="H443" s="188"/>
      <c r="I443" s="191"/>
      <c r="J443" s="202">
        <f>BK443</f>
        <v>0</v>
      </c>
      <c r="K443" s="188"/>
      <c r="L443" s="193"/>
      <c r="M443" s="194"/>
      <c r="N443" s="195"/>
      <c r="O443" s="195"/>
      <c r="P443" s="196">
        <f>SUM(P444:P469)</f>
        <v>0</v>
      </c>
      <c r="Q443" s="195"/>
      <c r="R443" s="196">
        <f>SUM(R444:R469)</f>
        <v>2.5518999999999998</v>
      </c>
      <c r="S443" s="195"/>
      <c r="T443" s="197">
        <f>SUM(T444:T469)</f>
        <v>0</v>
      </c>
      <c r="AR443" s="198" t="s">
        <v>82</v>
      </c>
      <c r="AT443" s="199" t="s">
        <v>73</v>
      </c>
      <c r="AU443" s="199" t="s">
        <v>82</v>
      </c>
      <c r="AY443" s="198" t="s">
        <v>126</v>
      </c>
      <c r="BK443" s="200">
        <f>SUM(BK444:BK469)</f>
        <v>0</v>
      </c>
    </row>
    <row r="444" s="1" customFormat="1" ht="16.5" customHeight="1">
      <c r="B444" s="37"/>
      <c r="C444" s="203" t="s">
        <v>639</v>
      </c>
      <c r="D444" s="203" t="s">
        <v>128</v>
      </c>
      <c r="E444" s="204" t="s">
        <v>522</v>
      </c>
      <c r="F444" s="205" t="s">
        <v>523</v>
      </c>
      <c r="G444" s="206" t="s">
        <v>375</v>
      </c>
      <c r="H444" s="207">
        <v>10</v>
      </c>
      <c r="I444" s="208"/>
      <c r="J444" s="209">
        <f>ROUND(I444*H444,2)</f>
        <v>0</v>
      </c>
      <c r="K444" s="205" t="s">
        <v>132</v>
      </c>
      <c r="L444" s="42"/>
      <c r="M444" s="210" t="s">
        <v>28</v>
      </c>
      <c r="N444" s="211" t="s">
        <v>45</v>
      </c>
      <c r="O444" s="78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AR444" s="16" t="s">
        <v>133</v>
      </c>
      <c r="AT444" s="16" t="s">
        <v>128</v>
      </c>
      <c r="AU444" s="16" t="s">
        <v>84</v>
      </c>
      <c r="AY444" s="16" t="s">
        <v>126</v>
      </c>
      <c r="BE444" s="214">
        <f>IF(N444="základní",J444,0)</f>
        <v>0</v>
      </c>
      <c r="BF444" s="214">
        <f>IF(N444="snížená",J444,0)</f>
        <v>0</v>
      </c>
      <c r="BG444" s="214">
        <f>IF(N444="zákl. přenesená",J444,0)</f>
        <v>0</v>
      </c>
      <c r="BH444" s="214">
        <f>IF(N444="sníž. přenesená",J444,0)</f>
        <v>0</v>
      </c>
      <c r="BI444" s="214">
        <f>IF(N444="nulová",J444,0)</f>
        <v>0</v>
      </c>
      <c r="BJ444" s="16" t="s">
        <v>82</v>
      </c>
      <c r="BK444" s="214">
        <f>ROUND(I444*H444,2)</f>
        <v>0</v>
      </c>
      <c r="BL444" s="16" t="s">
        <v>133</v>
      </c>
      <c r="BM444" s="16" t="s">
        <v>1006</v>
      </c>
    </row>
    <row r="445" s="1" customFormat="1">
      <c r="B445" s="37"/>
      <c r="C445" s="38"/>
      <c r="D445" s="215" t="s">
        <v>135</v>
      </c>
      <c r="E445" s="38"/>
      <c r="F445" s="216" t="s">
        <v>525</v>
      </c>
      <c r="G445" s="38"/>
      <c r="H445" s="38"/>
      <c r="I445" s="129"/>
      <c r="J445" s="38"/>
      <c r="K445" s="38"/>
      <c r="L445" s="42"/>
      <c r="M445" s="217"/>
      <c r="N445" s="78"/>
      <c r="O445" s="78"/>
      <c r="P445" s="78"/>
      <c r="Q445" s="78"/>
      <c r="R445" s="78"/>
      <c r="S445" s="78"/>
      <c r="T445" s="79"/>
      <c r="AT445" s="16" t="s">
        <v>135</v>
      </c>
      <c r="AU445" s="16" t="s">
        <v>84</v>
      </c>
    </row>
    <row r="446" s="11" customFormat="1">
      <c r="B446" s="218"/>
      <c r="C446" s="219"/>
      <c r="D446" s="215" t="s">
        <v>137</v>
      </c>
      <c r="E446" s="220" t="s">
        <v>28</v>
      </c>
      <c r="F446" s="221" t="s">
        <v>526</v>
      </c>
      <c r="G446" s="219"/>
      <c r="H446" s="220" t="s">
        <v>28</v>
      </c>
      <c r="I446" s="222"/>
      <c r="J446" s="219"/>
      <c r="K446" s="219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137</v>
      </c>
      <c r="AU446" s="227" t="s">
        <v>84</v>
      </c>
      <c r="AV446" s="11" t="s">
        <v>82</v>
      </c>
      <c r="AW446" s="11" t="s">
        <v>35</v>
      </c>
      <c r="AX446" s="11" t="s">
        <v>74</v>
      </c>
      <c r="AY446" s="227" t="s">
        <v>126</v>
      </c>
    </row>
    <row r="447" s="12" customFormat="1">
      <c r="B447" s="228"/>
      <c r="C447" s="229"/>
      <c r="D447" s="215" t="s">
        <v>137</v>
      </c>
      <c r="E447" s="230" t="s">
        <v>28</v>
      </c>
      <c r="F447" s="231" t="s">
        <v>1007</v>
      </c>
      <c r="G447" s="229"/>
      <c r="H447" s="232">
        <v>10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137</v>
      </c>
      <c r="AU447" s="238" t="s">
        <v>84</v>
      </c>
      <c r="AV447" s="12" t="s">
        <v>84</v>
      </c>
      <c r="AW447" s="12" t="s">
        <v>35</v>
      </c>
      <c r="AX447" s="12" t="s">
        <v>82</v>
      </c>
      <c r="AY447" s="238" t="s">
        <v>126</v>
      </c>
    </row>
    <row r="448" s="1" customFormat="1" ht="16.5" customHeight="1">
      <c r="B448" s="37"/>
      <c r="C448" s="261" t="s">
        <v>645</v>
      </c>
      <c r="D448" s="261" t="s">
        <v>270</v>
      </c>
      <c r="E448" s="262" t="s">
        <v>528</v>
      </c>
      <c r="F448" s="263" t="s">
        <v>1008</v>
      </c>
      <c r="G448" s="264" t="s">
        <v>375</v>
      </c>
      <c r="H448" s="265">
        <v>11</v>
      </c>
      <c r="I448" s="266"/>
      <c r="J448" s="267">
        <f>ROUND(I448*H448,2)</f>
        <v>0</v>
      </c>
      <c r="K448" s="263" t="s">
        <v>28</v>
      </c>
      <c r="L448" s="268"/>
      <c r="M448" s="269" t="s">
        <v>28</v>
      </c>
      <c r="N448" s="270" t="s">
        <v>45</v>
      </c>
      <c r="O448" s="78"/>
      <c r="P448" s="212">
        <f>O448*H448</f>
        <v>0</v>
      </c>
      <c r="Q448" s="212">
        <v>0.0044799999999999996</v>
      </c>
      <c r="R448" s="212">
        <f>Q448*H448</f>
        <v>0.049279999999999997</v>
      </c>
      <c r="S448" s="212">
        <v>0</v>
      </c>
      <c r="T448" s="213">
        <f>S448*H448</f>
        <v>0</v>
      </c>
      <c r="AR448" s="16" t="s">
        <v>183</v>
      </c>
      <c r="AT448" s="16" t="s">
        <v>270</v>
      </c>
      <c r="AU448" s="16" t="s">
        <v>84</v>
      </c>
      <c r="AY448" s="16" t="s">
        <v>126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16" t="s">
        <v>82</v>
      </c>
      <c r="BK448" s="214">
        <f>ROUND(I448*H448,2)</f>
        <v>0</v>
      </c>
      <c r="BL448" s="16" t="s">
        <v>133</v>
      </c>
      <c r="BM448" s="16" t="s">
        <v>1009</v>
      </c>
    </row>
    <row r="449" s="1" customFormat="1">
      <c r="B449" s="37"/>
      <c r="C449" s="38"/>
      <c r="D449" s="215" t="s">
        <v>135</v>
      </c>
      <c r="E449" s="38"/>
      <c r="F449" s="216" t="s">
        <v>1010</v>
      </c>
      <c r="G449" s="38"/>
      <c r="H449" s="38"/>
      <c r="I449" s="129"/>
      <c r="J449" s="38"/>
      <c r="K449" s="38"/>
      <c r="L449" s="42"/>
      <c r="M449" s="217"/>
      <c r="N449" s="78"/>
      <c r="O449" s="78"/>
      <c r="P449" s="78"/>
      <c r="Q449" s="78"/>
      <c r="R449" s="78"/>
      <c r="S449" s="78"/>
      <c r="T449" s="79"/>
      <c r="AT449" s="16" t="s">
        <v>135</v>
      </c>
      <c r="AU449" s="16" t="s">
        <v>84</v>
      </c>
    </row>
    <row r="450" s="11" customFormat="1">
      <c r="B450" s="218"/>
      <c r="C450" s="219"/>
      <c r="D450" s="215" t="s">
        <v>137</v>
      </c>
      <c r="E450" s="220" t="s">
        <v>28</v>
      </c>
      <c r="F450" s="221" t="s">
        <v>531</v>
      </c>
      <c r="G450" s="219"/>
      <c r="H450" s="220" t="s">
        <v>28</v>
      </c>
      <c r="I450" s="222"/>
      <c r="J450" s="219"/>
      <c r="K450" s="219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137</v>
      </c>
      <c r="AU450" s="227" t="s">
        <v>84</v>
      </c>
      <c r="AV450" s="11" t="s">
        <v>82</v>
      </c>
      <c r="AW450" s="11" t="s">
        <v>35</v>
      </c>
      <c r="AX450" s="11" t="s">
        <v>74</v>
      </c>
      <c r="AY450" s="227" t="s">
        <v>126</v>
      </c>
    </row>
    <row r="451" s="11" customFormat="1">
      <c r="B451" s="218"/>
      <c r="C451" s="219"/>
      <c r="D451" s="215" t="s">
        <v>137</v>
      </c>
      <c r="E451" s="220" t="s">
        <v>28</v>
      </c>
      <c r="F451" s="221" t="s">
        <v>532</v>
      </c>
      <c r="G451" s="219"/>
      <c r="H451" s="220" t="s">
        <v>28</v>
      </c>
      <c r="I451" s="222"/>
      <c r="J451" s="219"/>
      <c r="K451" s="219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137</v>
      </c>
      <c r="AU451" s="227" t="s">
        <v>84</v>
      </c>
      <c r="AV451" s="11" t="s">
        <v>82</v>
      </c>
      <c r="AW451" s="11" t="s">
        <v>35</v>
      </c>
      <c r="AX451" s="11" t="s">
        <v>74</v>
      </c>
      <c r="AY451" s="227" t="s">
        <v>126</v>
      </c>
    </row>
    <row r="452" s="12" customFormat="1">
      <c r="B452" s="228"/>
      <c r="C452" s="229"/>
      <c r="D452" s="215" t="s">
        <v>137</v>
      </c>
      <c r="E452" s="230" t="s">
        <v>28</v>
      </c>
      <c r="F452" s="231" t="s">
        <v>1011</v>
      </c>
      <c r="G452" s="229"/>
      <c r="H452" s="232">
        <v>11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137</v>
      </c>
      <c r="AU452" s="238" t="s">
        <v>84</v>
      </c>
      <c r="AV452" s="12" t="s">
        <v>84</v>
      </c>
      <c r="AW452" s="12" t="s">
        <v>35</v>
      </c>
      <c r="AX452" s="12" t="s">
        <v>82</v>
      </c>
      <c r="AY452" s="238" t="s">
        <v>126</v>
      </c>
    </row>
    <row r="453" s="1" customFormat="1" ht="16.5" customHeight="1">
      <c r="B453" s="37"/>
      <c r="C453" s="203" t="s">
        <v>653</v>
      </c>
      <c r="D453" s="203" t="s">
        <v>128</v>
      </c>
      <c r="E453" s="204" t="s">
        <v>535</v>
      </c>
      <c r="F453" s="205" t="s">
        <v>536</v>
      </c>
      <c r="G453" s="206" t="s">
        <v>375</v>
      </c>
      <c r="H453" s="207">
        <v>10</v>
      </c>
      <c r="I453" s="208"/>
      <c r="J453" s="209">
        <f>ROUND(I453*H453,2)</f>
        <v>0</v>
      </c>
      <c r="K453" s="205" t="s">
        <v>28</v>
      </c>
      <c r="L453" s="42"/>
      <c r="M453" s="210" t="s">
        <v>28</v>
      </c>
      <c r="N453" s="211" t="s">
        <v>45</v>
      </c>
      <c r="O453" s="78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AR453" s="16" t="s">
        <v>133</v>
      </c>
      <c r="AT453" s="16" t="s">
        <v>128</v>
      </c>
      <c r="AU453" s="16" t="s">
        <v>84</v>
      </c>
      <c r="AY453" s="16" t="s">
        <v>126</v>
      </c>
      <c r="BE453" s="214">
        <f>IF(N453="základní",J453,0)</f>
        <v>0</v>
      </c>
      <c r="BF453" s="214">
        <f>IF(N453="snížená",J453,0)</f>
        <v>0</v>
      </c>
      <c r="BG453" s="214">
        <f>IF(N453="zákl. přenesená",J453,0)</f>
        <v>0</v>
      </c>
      <c r="BH453" s="214">
        <f>IF(N453="sníž. přenesená",J453,0)</f>
        <v>0</v>
      </c>
      <c r="BI453" s="214">
        <f>IF(N453="nulová",J453,0)</f>
        <v>0</v>
      </c>
      <c r="BJ453" s="16" t="s">
        <v>82</v>
      </c>
      <c r="BK453" s="214">
        <f>ROUND(I453*H453,2)</f>
        <v>0</v>
      </c>
      <c r="BL453" s="16" t="s">
        <v>133</v>
      </c>
      <c r="BM453" s="16" t="s">
        <v>1012</v>
      </c>
    </row>
    <row r="454" s="1" customFormat="1">
      <c r="B454" s="37"/>
      <c r="C454" s="38"/>
      <c r="D454" s="215" t="s">
        <v>135</v>
      </c>
      <c r="E454" s="38"/>
      <c r="F454" s="216" t="s">
        <v>536</v>
      </c>
      <c r="G454" s="38"/>
      <c r="H454" s="38"/>
      <c r="I454" s="129"/>
      <c r="J454" s="38"/>
      <c r="K454" s="38"/>
      <c r="L454" s="42"/>
      <c r="M454" s="217"/>
      <c r="N454" s="78"/>
      <c r="O454" s="78"/>
      <c r="P454" s="78"/>
      <c r="Q454" s="78"/>
      <c r="R454" s="78"/>
      <c r="S454" s="78"/>
      <c r="T454" s="79"/>
      <c r="AT454" s="16" t="s">
        <v>135</v>
      </c>
      <c r="AU454" s="16" t="s">
        <v>84</v>
      </c>
    </row>
    <row r="455" s="1" customFormat="1" ht="16.5" customHeight="1">
      <c r="B455" s="37"/>
      <c r="C455" s="203" t="s">
        <v>660</v>
      </c>
      <c r="D455" s="203" t="s">
        <v>128</v>
      </c>
      <c r="E455" s="204" t="s">
        <v>539</v>
      </c>
      <c r="F455" s="205" t="s">
        <v>540</v>
      </c>
      <c r="G455" s="206" t="s">
        <v>541</v>
      </c>
      <c r="H455" s="207">
        <v>2</v>
      </c>
      <c r="I455" s="208"/>
      <c r="J455" s="209">
        <f>ROUND(I455*H455,2)</f>
        <v>0</v>
      </c>
      <c r="K455" s="205" t="s">
        <v>132</v>
      </c>
      <c r="L455" s="42"/>
      <c r="M455" s="210" t="s">
        <v>28</v>
      </c>
      <c r="N455" s="211" t="s">
        <v>45</v>
      </c>
      <c r="O455" s="78"/>
      <c r="P455" s="212">
        <f>O455*H455</f>
        <v>0</v>
      </c>
      <c r="Q455" s="212">
        <v>0.00010000000000000001</v>
      </c>
      <c r="R455" s="212">
        <f>Q455*H455</f>
        <v>0.00020000000000000001</v>
      </c>
      <c r="S455" s="212">
        <v>0</v>
      </c>
      <c r="T455" s="213">
        <f>S455*H455</f>
        <v>0</v>
      </c>
      <c r="AR455" s="16" t="s">
        <v>133</v>
      </c>
      <c r="AT455" s="16" t="s">
        <v>128</v>
      </c>
      <c r="AU455" s="16" t="s">
        <v>84</v>
      </c>
      <c r="AY455" s="16" t="s">
        <v>126</v>
      </c>
      <c r="BE455" s="214">
        <f>IF(N455="základní",J455,0)</f>
        <v>0</v>
      </c>
      <c r="BF455" s="214">
        <f>IF(N455="snížená",J455,0)</f>
        <v>0</v>
      </c>
      <c r="BG455" s="214">
        <f>IF(N455="zákl. přenesená",J455,0)</f>
        <v>0</v>
      </c>
      <c r="BH455" s="214">
        <f>IF(N455="sníž. přenesená",J455,0)</f>
        <v>0</v>
      </c>
      <c r="BI455" s="214">
        <f>IF(N455="nulová",J455,0)</f>
        <v>0</v>
      </c>
      <c r="BJ455" s="16" t="s">
        <v>82</v>
      </c>
      <c r="BK455" s="214">
        <f>ROUND(I455*H455,2)</f>
        <v>0</v>
      </c>
      <c r="BL455" s="16" t="s">
        <v>133</v>
      </c>
      <c r="BM455" s="16" t="s">
        <v>1013</v>
      </c>
    </row>
    <row r="456" s="1" customFormat="1">
      <c r="B456" s="37"/>
      <c r="C456" s="38"/>
      <c r="D456" s="215" t="s">
        <v>135</v>
      </c>
      <c r="E456" s="38"/>
      <c r="F456" s="216" t="s">
        <v>543</v>
      </c>
      <c r="G456" s="38"/>
      <c r="H456" s="38"/>
      <c r="I456" s="129"/>
      <c r="J456" s="38"/>
      <c r="K456" s="38"/>
      <c r="L456" s="42"/>
      <c r="M456" s="217"/>
      <c r="N456" s="78"/>
      <c r="O456" s="78"/>
      <c r="P456" s="78"/>
      <c r="Q456" s="78"/>
      <c r="R456" s="78"/>
      <c r="S456" s="78"/>
      <c r="T456" s="79"/>
      <c r="AT456" s="16" t="s">
        <v>135</v>
      </c>
      <c r="AU456" s="16" t="s">
        <v>84</v>
      </c>
    </row>
    <row r="457" s="1" customFormat="1" ht="16.5" customHeight="1">
      <c r="B457" s="37"/>
      <c r="C457" s="203" t="s">
        <v>667</v>
      </c>
      <c r="D457" s="203" t="s">
        <v>128</v>
      </c>
      <c r="E457" s="204" t="s">
        <v>1014</v>
      </c>
      <c r="F457" s="205" t="s">
        <v>1015</v>
      </c>
      <c r="G457" s="206" t="s">
        <v>345</v>
      </c>
      <c r="H457" s="207">
        <v>3</v>
      </c>
      <c r="I457" s="208"/>
      <c r="J457" s="209">
        <f>ROUND(I457*H457,2)</f>
        <v>0</v>
      </c>
      <c r="K457" s="205" t="s">
        <v>132</v>
      </c>
      <c r="L457" s="42"/>
      <c r="M457" s="210" t="s">
        <v>28</v>
      </c>
      <c r="N457" s="211" t="s">
        <v>45</v>
      </c>
      <c r="O457" s="78"/>
      <c r="P457" s="212">
        <f>O457*H457</f>
        <v>0</v>
      </c>
      <c r="Q457" s="212">
        <v>0.42080000000000001</v>
      </c>
      <c r="R457" s="212">
        <f>Q457*H457</f>
        <v>1.2624</v>
      </c>
      <c r="S457" s="212">
        <v>0</v>
      </c>
      <c r="T457" s="213">
        <f>S457*H457</f>
        <v>0</v>
      </c>
      <c r="AR457" s="16" t="s">
        <v>133</v>
      </c>
      <c r="AT457" s="16" t="s">
        <v>128</v>
      </c>
      <c r="AU457" s="16" t="s">
        <v>84</v>
      </c>
      <c r="AY457" s="16" t="s">
        <v>126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6" t="s">
        <v>82</v>
      </c>
      <c r="BK457" s="214">
        <f>ROUND(I457*H457,2)</f>
        <v>0</v>
      </c>
      <c r="BL457" s="16" t="s">
        <v>133</v>
      </c>
      <c r="BM457" s="16" t="s">
        <v>1016</v>
      </c>
    </row>
    <row r="458" s="1" customFormat="1">
      <c r="B458" s="37"/>
      <c r="C458" s="38"/>
      <c r="D458" s="215" t="s">
        <v>135</v>
      </c>
      <c r="E458" s="38"/>
      <c r="F458" s="216" t="s">
        <v>1015</v>
      </c>
      <c r="G458" s="38"/>
      <c r="H458" s="38"/>
      <c r="I458" s="129"/>
      <c r="J458" s="38"/>
      <c r="K458" s="38"/>
      <c r="L458" s="42"/>
      <c r="M458" s="217"/>
      <c r="N458" s="78"/>
      <c r="O458" s="78"/>
      <c r="P458" s="78"/>
      <c r="Q458" s="78"/>
      <c r="R458" s="78"/>
      <c r="S458" s="78"/>
      <c r="T458" s="79"/>
      <c r="AT458" s="16" t="s">
        <v>135</v>
      </c>
      <c r="AU458" s="16" t="s">
        <v>84</v>
      </c>
    </row>
    <row r="459" s="11" customFormat="1">
      <c r="B459" s="218"/>
      <c r="C459" s="219"/>
      <c r="D459" s="215" t="s">
        <v>137</v>
      </c>
      <c r="E459" s="220" t="s">
        <v>28</v>
      </c>
      <c r="F459" s="221" t="s">
        <v>1017</v>
      </c>
      <c r="G459" s="219"/>
      <c r="H459" s="220" t="s">
        <v>28</v>
      </c>
      <c r="I459" s="222"/>
      <c r="J459" s="219"/>
      <c r="K459" s="219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137</v>
      </c>
      <c r="AU459" s="227" t="s">
        <v>84</v>
      </c>
      <c r="AV459" s="11" t="s">
        <v>82</v>
      </c>
      <c r="AW459" s="11" t="s">
        <v>35</v>
      </c>
      <c r="AX459" s="11" t="s">
        <v>74</v>
      </c>
      <c r="AY459" s="227" t="s">
        <v>126</v>
      </c>
    </row>
    <row r="460" s="12" customFormat="1">
      <c r="B460" s="228"/>
      <c r="C460" s="229"/>
      <c r="D460" s="215" t="s">
        <v>137</v>
      </c>
      <c r="E460" s="230" t="s">
        <v>28</v>
      </c>
      <c r="F460" s="231" t="s">
        <v>1018</v>
      </c>
      <c r="G460" s="229"/>
      <c r="H460" s="232">
        <v>3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137</v>
      </c>
      <c r="AU460" s="238" t="s">
        <v>84</v>
      </c>
      <c r="AV460" s="12" t="s">
        <v>84</v>
      </c>
      <c r="AW460" s="12" t="s">
        <v>35</v>
      </c>
      <c r="AX460" s="12" t="s">
        <v>82</v>
      </c>
      <c r="AY460" s="238" t="s">
        <v>126</v>
      </c>
    </row>
    <row r="461" s="1" customFormat="1" ht="16.5" customHeight="1">
      <c r="B461" s="37"/>
      <c r="C461" s="203" t="s">
        <v>672</v>
      </c>
      <c r="D461" s="203" t="s">
        <v>128</v>
      </c>
      <c r="E461" s="204" t="s">
        <v>1019</v>
      </c>
      <c r="F461" s="205" t="s">
        <v>1020</v>
      </c>
      <c r="G461" s="206" t="s">
        <v>345</v>
      </c>
      <c r="H461" s="207">
        <v>3</v>
      </c>
      <c r="I461" s="208"/>
      <c r="J461" s="209">
        <f>ROUND(I461*H461,2)</f>
        <v>0</v>
      </c>
      <c r="K461" s="205" t="s">
        <v>132</v>
      </c>
      <c r="L461" s="42"/>
      <c r="M461" s="210" t="s">
        <v>28</v>
      </c>
      <c r="N461" s="211" t="s">
        <v>45</v>
      </c>
      <c r="O461" s="78"/>
      <c r="P461" s="212">
        <f>O461*H461</f>
        <v>0</v>
      </c>
      <c r="Q461" s="212">
        <v>0.21734000000000001</v>
      </c>
      <c r="R461" s="212">
        <f>Q461*H461</f>
        <v>0.65202000000000004</v>
      </c>
      <c r="S461" s="212">
        <v>0</v>
      </c>
      <c r="T461" s="213">
        <f>S461*H461</f>
        <v>0</v>
      </c>
      <c r="AR461" s="16" t="s">
        <v>133</v>
      </c>
      <c r="AT461" s="16" t="s">
        <v>128</v>
      </c>
      <c r="AU461" s="16" t="s">
        <v>84</v>
      </c>
      <c r="AY461" s="16" t="s">
        <v>126</v>
      </c>
      <c r="BE461" s="214">
        <f>IF(N461="základní",J461,0)</f>
        <v>0</v>
      </c>
      <c r="BF461" s="214">
        <f>IF(N461="snížená",J461,0)</f>
        <v>0</v>
      </c>
      <c r="BG461" s="214">
        <f>IF(N461="zákl. přenesená",J461,0)</f>
        <v>0</v>
      </c>
      <c r="BH461" s="214">
        <f>IF(N461="sníž. přenesená",J461,0)</f>
        <v>0</v>
      </c>
      <c r="BI461" s="214">
        <f>IF(N461="nulová",J461,0)</f>
        <v>0</v>
      </c>
      <c r="BJ461" s="16" t="s">
        <v>82</v>
      </c>
      <c r="BK461" s="214">
        <f>ROUND(I461*H461,2)</f>
        <v>0</v>
      </c>
      <c r="BL461" s="16" t="s">
        <v>133</v>
      </c>
      <c r="BM461" s="16" t="s">
        <v>1021</v>
      </c>
    </row>
    <row r="462" s="1" customFormat="1">
      <c r="B462" s="37"/>
      <c r="C462" s="38"/>
      <c r="D462" s="215" t="s">
        <v>135</v>
      </c>
      <c r="E462" s="38"/>
      <c r="F462" s="216" t="s">
        <v>1022</v>
      </c>
      <c r="G462" s="38"/>
      <c r="H462" s="38"/>
      <c r="I462" s="129"/>
      <c r="J462" s="38"/>
      <c r="K462" s="38"/>
      <c r="L462" s="42"/>
      <c r="M462" s="217"/>
      <c r="N462" s="78"/>
      <c r="O462" s="78"/>
      <c r="P462" s="78"/>
      <c r="Q462" s="78"/>
      <c r="R462" s="78"/>
      <c r="S462" s="78"/>
      <c r="T462" s="79"/>
      <c r="AT462" s="16" t="s">
        <v>135</v>
      </c>
      <c r="AU462" s="16" t="s">
        <v>84</v>
      </c>
    </row>
    <row r="463" s="11" customFormat="1">
      <c r="B463" s="218"/>
      <c r="C463" s="219"/>
      <c r="D463" s="215" t="s">
        <v>137</v>
      </c>
      <c r="E463" s="220" t="s">
        <v>28</v>
      </c>
      <c r="F463" s="221" t="s">
        <v>1023</v>
      </c>
      <c r="G463" s="219"/>
      <c r="H463" s="220" t="s">
        <v>28</v>
      </c>
      <c r="I463" s="222"/>
      <c r="J463" s="219"/>
      <c r="K463" s="219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137</v>
      </c>
      <c r="AU463" s="227" t="s">
        <v>84</v>
      </c>
      <c r="AV463" s="11" t="s">
        <v>82</v>
      </c>
      <c r="AW463" s="11" t="s">
        <v>35</v>
      </c>
      <c r="AX463" s="11" t="s">
        <v>74</v>
      </c>
      <c r="AY463" s="227" t="s">
        <v>126</v>
      </c>
    </row>
    <row r="464" s="12" customFormat="1">
      <c r="B464" s="228"/>
      <c r="C464" s="229"/>
      <c r="D464" s="215" t="s">
        <v>137</v>
      </c>
      <c r="E464" s="230" t="s">
        <v>28</v>
      </c>
      <c r="F464" s="231" t="s">
        <v>150</v>
      </c>
      <c r="G464" s="229"/>
      <c r="H464" s="232">
        <v>3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AT464" s="238" t="s">
        <v>137</v>
      </c>
      <c r="AU464" s="238" t="s">
        <v>84</v>
      </c>
      <c r="AV464" s="12" t="s">
        <v>84</v>
      </c>
      <c r="AW464" s="12" t="s">
        <v>35</v>
      </c>
      <c r="AX464" s="12" t="s">
        <v>82</v>
      </c>
      <c r="AY464" s="238" t="s">
        <v>126</v>
      </c>
    </row>
    <row r="465" s="1" customFormat="1" ht="16.5" customHeight="1">
      <c r="B465" s="37"/>
      <c r="C465" s="261" t="s">
        <v>678</v>
      </c>
      <c r="D465" s="261" t="s">
        <v>270</v>
      </c>
      <c r="E465" s="262" t="s">
        <v>1024</v>
      </c>
      <c r="F465" s="263" t="s">
        <v>1025</v>
      </c>
      <c r="G465" s="264" t="s">
        <v>345</v>
      </c>
      <c r="H465" s="265">
        <v>3</v>
      </c>
      <c r="I465" s="266"/>
      <c r="J465" s="267">
        <f>ROUND(I465*H465,2)</f>
        <v>0</v>
      </c>
      <c r="K465" s="263" t="s">
        <v>132</v>
      </c>
      <c r="L465" s="268"/>
      <c r="M465" s="269" t="s">
        <v>28</v>
      </c>
      <c r="N465" s="270" t="s">
        <v>45</v>
      </c>
      <c r="O465" s="78"/>
      <c r="P465" s="212">
        <f>O465*H465</f>
        <v>0</v>
      </c>
      <c r="Q465" s="212">
        <v>0.19600000000000001</v>
      </c>
      <c r="R465" s="212">
        <f>Q465*H465</f>
        <v>0.58800000000000008</v>
      </c>
      <c r="S465" s="212">
        <v>0</v>
      </c>
      <c r="T465" s="213">
        <f>S465*H465</f>
        <v>0</v>
      </c>
      <c r="AR465" s="16" t="s">
        <v>183</v>
      </c>
      <c r="AT465" s="16" t="s">
        <v>270</v>
      </c>
      <c r="AU465" s="16" t="s">
        <v>84</v>
      </c>
      <c r="AY465" s="16" t="s">
        <v>126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16" t="s">
        <v>82</v>
      </c>
      <c r="BK465" s="214">
        <f>ROUND(I465*H465,2)</f>
        <v>0</v>
      </c>
      <c r="BL465" s="16" t="s">
        <v>133</v>
      </c>
      <c r="BM465" s="16" t="s">
        <v>1026</v>
      </c>
    </row>
    <row r="466" s="1" customFormat="1">
      <c r="B466" s="37"/>
      <c r="C466" s="38"/>
      <c r="D466" s="215" t="s">
        <v>135</v>
      </c>
      <c r="E466" s="38"/>
      <c r="F466" s="216" t="s">
        <v>1025</v>
      </c>
      <c r="G466" s="38"/>
      <c r="H466" s="38"/>
      <c r="I466" s="129"/>
      <c r="J466" s="38"/>
      <c r="K466" s="38"/>
      <c r="L466" s="42"/>
      <c r="M466" s="217"/>
      <c r="N466" s="78"/>
      <c r="O466" s="78"/>
      <c r="P466" s="78"/>
      <c r="Q466" s="78"/>
      <c r="R466" s="78"/>
      <c r="S466" s="78"/>
      <c r="T466" s="79"/>
      <c r="AT466" s="16" t="s">
        <v>135</v>
      </c>
      <c r="AU466" s="16" t="s">
        <v>84</v>
      </c>
    </row>
    <row r="467" s="11" customFormat="1">
      <c r="B467" s="218"/>
      <c r="C467" s="219"/>
      <c r="D467" s="215" t="s">
        <v>137</v>
      </c>
      <c r="E467" s="220" t="s">
        <v>28</v>
      </c>
      <c r="F467" s="221" t="s">
        <v>1027</v>
      </c>
      <c r="G467" s="219"/>
      <c r="H467" s="220" t="s">
        <v>28</v>
      </c>
      <c r="I467" s="222"/>
      <c r="J467" s="219"/>
      <c r="K467" s="219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137</v>
      </c>
      <c r="AU467" s="227" t="s">
        <v>84</v>
      </c>
      <c r="AV467" s="11" t="s">
        <v>82</v>
      </c>
      <c r="AW467" s="11" t="s">
        <v>35</v>
      </c>
      <c r="AX467" s="11" t="s">
        <v>74</v>
      </c>
      <c r="AY467" s="227" t="s">
        <v>126</v>
      </c>
    </row>
    <row r="468" s="11" customFormat="1">
      <c r="B468" s="218"/>
      <c r="C468" s="219"/>
      <c r="D468" s="215" t="s">
        <v>137</v>
      </c>
      <c r="E468" s="220" t="s">
        <v>28</v>
      </c>
      <c r="F468" s="221" t="s">
        <v>1028</v>
      </c>
      <c r="G468" s="219"/>
      <c r="H468" s="220" t="s">
        <v>28</v>
      </c>
      <c r="I468" s="222"/>
      <c r="J468" s="219"/>
      <c r="K468" s="219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137</v>
      </c>
      <c r="AU468" s="227" t="s">
        <v>84</v>
      </c>
      <c r="AV468" s="11" t="s">
        <v>82</v>
      </c>
      <c r="AW468" s="11" t="s">
        <v>35</v>
      </c>
      <c r="AX468" s="11" t="s">
        <v>74</v>
      </c>
      <c r="AY468" s="227" t="s">
        <v>126</v>
      </c>
    </row>
    <row r="469" s="12" customFormat="1">
      <c r="B469" s="228"/>
      <c r="C469" s="229"/>
      <c r="D469" s="215" t="s">
        <v>137</v>
      </c>
      <c r="E469" s="230" t="s">
        <v>28</v>
      </c>
      <c r="F469" s="231" t="s">
        <v>150</v>
      </c>
      <c r="G469" s="229"/>
      <c r="H469" s="232">
        <v>3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137</v>
      </c>
      <c r="AU469" s="238" t="s">
        <v>84</v>
      </c>
      <c r="AV469" s="12" t="s">
        <v>84</v>
      </c>
      <c r="AW469" s="12" t="s">
        <v>35</v>
      </c>
      <c r="AX469" s="12" t="s">
        <v>82</v>
      </c>
      <c r="AY469" s="238" t="s">
        <v>126</v>
      </c>
    </row>
    <row r="470" s="10" customFormat="1" ht="22.8" customHeight="1">
      <c r="B470" s="187"/>
      <c r="C470" s="188"/>
      <c r="D470" s="189" t="s">
        <v>73</v>
      </c>
      <c r="E470" s="201" t="s">
        <v>584</v>
      </c>
      <c r="F470" s="201" t="s">
        <v>585</v>
      </c>
      <c r="G470" s="188"/>
      <c r="H470" s="188"/>
      <c r="I470" s="191"/>
      <c r="J470" s="202">
        <f>BK470</f>
        <v>0</v>
      </c>
      <c r="K470" s="188"/>
      <c r="L470" s="193"/>
      <c r="M470" s="194"/>
      <c r="N470" s="195"/>
      <c r="O470" s="195"/>
      <c r="P470" s="196">
        <f>SUM(P471:P547)</f>
        <v>0</v>
      </c>
      <c r="Q470" s="195"/>
      <c r="R470" s="196">
        <f>SUM(R471:R547)</f>
        <v>241.385908</v>
      </c>
      <c r="S470" s="195"/>
      <c r="T470" s="197">
        <f>SUM(T471:T547)</f>
        <v>0</v>
      </c>
      <c r="AR470" s="198" t="s">
        <v>82</v>
      </c>
      <c r="AT470" s="199" t="s">
        <v>73</v>
      </c>
      <c r="AU470" s="199" t="s">
        <v>82</v>
      </c>
      <c r="AY470" s="198" t="s">
        <v>126</v>
      </c>
      <c r="BK470" s="200">
        <f>SUM(BK471:BK547)</f>
        <v>0</v>
      </c>
    </row>
    <row r="471" s="1" customFormat="1" ht="16.5" customHeight="1">
      <c r="B471" s="37"/>
      <c r="C471" s="203" t="s">
        <v>685</v>
      </c>
      <c r="D471" s="203" t="s">
        <v>128</v>
      </c>
      <c r="E471" s="204" t="s">
        <v>587</v>
      </c>
      <c r="F471" s="205" t="s">
        <v>588</v>
      </c>
      <c r="G471" s="206" t="s">
        <v>375</v>
      </c>
      <c r="H471" s="207">
        <v>464</v>
      </c>
      <c r="I471" s="208"/>
      <c r="J471" s="209">
        <f>ROUND(I471*H471,2)</f>
        <v>0</v>
      </c>
      <c r="K471" s="205" t="s">
        <v>132</v>
      </c>
      <c r="L471" s="42"/>
      <c r="M471" s="210" t="s">
        <v>28</v>
      </c>
      <c r="N471" s="211" t="s">
        <v>45</v>
      </c>
      <c r="O471" s="78"/>
      <c r="P471" s="212">
        <f>O471*H471</f>
        <v>0</v>
      </c>
      <c r="Q471" s="212">
        <v>0.15540000000000001</v>
      </c>
      <c r="R471" s="212">
        <f>Q471*H471</f>
        <v>72.10560000000001</v>
      </c>
      <c r="S471" s="212">
        <v>0</v>
      </c>
      <c r="T471" s="213">
        <f>S471*H471</f>
        <v>0</v>
      </c>
      <c r="AR471" s="16" t="s">
        <v>133</v>
      </c>
      <c r="AT471" s="16" t="s">
        <v>128</v>
      </c>
      <c r="AU471" s="16" t="s">
        <v>84</v>
      </c>
      <c r="AY471" s="16" t="s">
        <v>126</v>
      </c>
      <c r="BE471" s="214">
        <f>IF(N471="základní",J471,0)</f>
        <v>0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16" t="s">
        <v>82</v>
      </c>
      <c r="BK471" s="214">
        <f>ROUND(I471*H471,2)</f>
        <v>0</v>
      </c>
      <c r="BL471" s="16" t="s">
        <v>133</v>
      </c>
      <c r="BM471" s="16" t="s">
        <v>1029</v>
      </c>
    </row>
    <row r="472" s="1" customFormat="1">
      <c r="B472" s="37"/>
      <c r="C472" s="38"/>
      <c r="D472" s="215" t="s">
        <v>135</v>
      </c>
      <c r="E472" s="38"/>
      <c r="F472" s="216" t="s">
        <v>590</v>
      </c>
      <c r="G472" s="38"/>
      <c r="H472" s="38"/>
      <c r="I472" s="129"/>
      <c r="J472" s="38"/>
      <c r="K472" s="38"/>
      <c r="L472" s="42"/>
      <c r="M472" s="217"/>
      <c r="N472" s="78"/>
      <c r="O472" s="78"/>
      <c r="P472" s="78"/>
      <c r="Q472" s="78"/>
      <c r="R472" s="78"/>
      <c r="S472" s="78"/>
      <c r="T472" s="79"/>
      <c r="AT472" s="16" t="s">
        <v>135</v>
      </c>
      <c r="AU472" s="16" t="s">
        <v>84</v>
      </c>
    </row>
    <row r="473" s="11" customFormat="1">
      <c r="B473" s="218"/>
      <c r="C473" s="219"/>
      <c r="D473" s="215" t="s">
        <v>137</v>
      </c>
      <c r="E473" s="220" t="s">
        <v>28</v>
      </c>
      <c r="F473" s="221" t="s">
        <v>138</v>
      </c>
      <c r="G473" s="219"/>
      <c r="H473" s="220" t="s">
        <v>28</v>
      </c>
      <c r="I473" s="222"/>
      <c r="J473" s="219"/>
      <c r="K473" s="219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137</v>
      </c>
      <c r="AU473" s="227" t="s">
        <v>84</v>
      </c>
      <c r="AV473" s="11" t="s">
        <v>82</v>
      </c>
      <c r="AW473" s="11" t="s">
        <v>35</v>
      </c>
      <c r="AX473" s="11" t="s">
        <v>74</v>
      </c>
      <c r="AY473" s="227" t="s">
        <v>126</v>
      </c>
    </row>
    <row r="474" s="11" customFormat="1">
      <c r="B474" s="218"/>
      <c r="C474" s="219"/>
      <c r="D474" s="215" t="s">
        <v>137</v>
      </c>
      <c r="E474" s="220" t="s">
        <v>28</v>
      </c>
      <c r="F474" s="221" t="s">
        <v>591</v>
      </c>
      <c r="G474" s="219"/>
      <c r="H474" s="220" t="s">
        <v>28</v>
      </c>
      <c r="I474" s="222"/>
      <c r="J474" s="219"/>
      <c r="K474" s="219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137</v>
      </c>
      <c r="AU474" s="227" t="s">
        <v>84</v>
      </c>
      <c r="AV474" s="11" t="s">
        <v>82</v>
      </c>
      <c r="AW474" s="11" t="s">
        <v>35</v>
      </c>
      <c r="AX474" s="11" t="s">
        <v>74</v>
      </c>
      <c r="AY474" s="227" t="s">
        <v>126</v>
      </c>
    </row>
    <row r="475" s="12" customFormat="1">
      <c r="B475" s="228"/>
      <c r="C475" s="229"/>
      <c r="D475" s="215" t="s">
        <v>137</v>
      </c>
      <c r="E475" s="230" t="s">
        <v>28</v>
      </c>
      <c r="F475" s="231" t="s">
        <v>1030</v>
      </c>
      <c r="G475" s="229"/>
      <c r="H475" s="232">
        <v>170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137</v>
      </c>
      <c r="AU475" s="238" t="s">
        <v>84</v>
      </c>
      <c r="AV475" s="12" t="s">
        <v>84</v>
      </c>
      <c r="AW475" s="12" t="s">
        <v>35</v>
      </c>
      <c r="AX475" s="12" t="s">
        <v>74</v>
      </c>
      <c r="AY475" s="238" t="s">
        <v>126</v>
      </c>
    </row>
    <row r="476" s="14" customFormat="1">
      <c r="B476" s="250"/>
      <c r="C476" s="251"/>
      <c r="D476" s="215" t="s">
        <v>137</v>
      </c>
      <c r="E476" s="252" t="s">
        <v>28</v>
      </c>
      <c r="F476" s="253" t="s">
        <v>265</v>
      </c>
      <c r="G476" s="251"/>
      <c r="H476" s="254">
        <v>170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AT476" s="260" t="s">
        <v>137</v>
      </c>
      <c r="AU476" s="260" t="s">
        <v>84</v>
      </c>
      <c r="AV476" s="14" t="s">
        <v>150</v>
      </c>
      <c r="AW476" s="14" t="s">
        <v>35</v>
      </c>
      <c r="AX476" s="14" t="s">
        <v>74</v>
      </c>
      <c r="AY476" s="260" t="s">
        <v>126</v>
      </c>
    </row>
    <row r="477" s="11" customFormat="1">
      <c r="B477" s="218"/>
      <c r="C477" s="219"/>
      <c r="D477" s="215" t="s">
        <v>137</v>
      </c>
      <c r="E477" s="220" t="s">
        <v>28</v>
      </c>
      <c r="F477" s="221" t="s">
        <v>1031</v>
      </c>
      <c r="G477" s="219"/>
      <c r="H477" s="220" t="s">
        <v>28</v>
      </c>
      <c r="I477" s="222"/>
      <c r="J477" s="219"/>
      <c r="K477" s="219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137</v>
      </c>
      <c r="AU477" s="227" t="s">
        <v>84</v>
      </c>
      <c r="AV477" s="11" t="s">
        <v>82</v>
      </c>
      <c r="AW477" s="11" t="s">
        <v>35</v>
      </c>
      <c r="AX477" s="11" t="s">
        <v>74</v>
      </c>
      <c r="AY477" s="227" t="s">
        <v>126</v>
      </c>
    </row>
    <row r="478" s="12" customFormat="1">
      <c r="B478" s="228"/>
      <c r="C478" s="229"/>
      <c r="D478" s="215" t="s">
        <v>137</v>
      </c>
      <c r="E478" s="230" t="s">
        <v>28</v>
      </c>
      <c r="F478" s="231" t="s">
        <v>666</v>
      </c>
      <c r="G478" s="229"/>
      <c r="H478" s="232">
        <v>290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AT478" s="238" t="s">
        <v>137</v>
      </c>
      <c r="AU478" s="238" t="s">
        <v>84</v>
      </c>
      <c r="AV478" s="12" t="s">
        <v>84</v>
      </c>
      <c r="AW478" s="12" t="s">
        <v>35</v>
      </c>
      <c r="AX478" s="12" t="s">
        <v>74</v>
      </c>
      <c r="AY478" s="238" t="s">
        <v>126</v>
      </c>
    </row>
    <row r="479" s="14" customFormat="1">
      <c r="B479" s="250"/>
      <c r="C479" s="251"/>
      <c r="D479" s="215" t="s">
        <v>137</v>
      </c>
      <c r="E479" s="252" t="s">
        <v>28</v>
      </c>
      <c r="F479" s="253" t="s">
        <v>474</v>
      </c>
      <c r="G479" s="251"/>
      <c r="H479" s="254">
        <v>290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AT479" s="260" t="s">
        <v>137</v>
      </c>
      <c r="AU479" s="260" t="s">
        <v>84</v>
      </c>
      <c r="AV479" s="14" t="s">
        <v>150</v>
      </c>
      <c r="AW479" s="14" t="s">
        <v>35</v>
      </c>
      <c r="AX479" s="14" t="s">
        <v>74</v>
      </c>
      <c r="AY479" s="260" t="s">
        <v>126</v>
      </c>
    </row>
    <row r="480" s="11" customFormat="1">
      <c r="B480" s="218"/>
      <c r="C480" s="219"/>
      <c r="D480" s="215" t="s">
        <v>137</v>
      </c>
      <c r="E480" s="220" t="s">
        <v>28</v>
      </c>
      <c r="F480" s="221" t="s">
        <v>1032</v>
      </c>
      <c r="G480" s="219"/>
      <c r="H480" s="220" t="s">
        <v>28</v>
      </c>
      <c r="I480" s="222"/>
      <c r="J480" s="219"/>
      <c r="K480" s="219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137</v>
      </c>
      <c r="AU480" s="227" t="s">
        <v>84</v>
      </c>
      <c r="AV480" s="11" t="s">
        <v>82</v>
      </c>
      <c r="AW480" s="11" t="s">
        <v>35</v>
      </c>
      <c r="AX480" s="11" t="s">
        <v>74</v>
      </c>
      <c r="AY480" s="227" t="s">
        <v>126</v>
      </c>
    </row>
    <row r="481" s="12" customFormat="1">
      <c r="B481" s="228"/>
      <c r="C481" s="229"/>
      <c r="D481" s="215" t="s">
        <v>137</v>
      </c>
      <c r="E481" s="230" t="s">
        <v>28</v>
      </c>
      <c r="F481" s="231" t="s">
        <v>594</v>
      </c>
      <c r="G481" s="229"/>
      <c r="H481" s="232">
        <v>4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137</v>
      </c>
      <c r="AU481" s="238" t="s">
        <v>84</v>
      </c>
      <c r="AV481" s="12" t="s">
        <v>84</v>
      </c>
      <c r="AW481" s="12" t="s">
        <v>35</v>
      </c>
      <c r="AX481" s="12" t="s">
        <v>74</v>
      </c>
      <c r="AY481" s="238" t="s">
        <v>126</v>
      </c>
    </row>
    <row r="482" s="14" customFormat="1">
      <c r="B482" s="250"/>
      <c r="C482" s="251"/>
      <c r="D482" s="215" t="s">
        <v>137</v>
      </c>
      <c r="E482" s="252" t="s">
        <v>28</v>
      </c>
      <c r="F482" s="253" t="s">
        <v>1033</v>
      </c>
      <c r="G482" s="251"/>
      <c r="H482" s="254">
        <v>4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AT482" s="260" t="s">
        <v>137</v>
      </c>
      <c r="AU482" s="260" t="s">
        <v>84</v>
      </c>
      <c r="AV482" s="14" t="s">
        <v>150</v>
      </c>
      <c r="AW482" s="14" t="s">
        <v>35</v>
      </c>
      <c r="AX482" s="14" t="s">
        <v>74</v>
      </c>
      <c r="AY482" s="260" t="s">
        <v>126</v>
      </c>
    </row>
    <row r="483" s="13" customFormat="1">
      <c r="B483" s="239"/>
      <c r="C483" s="240"/>
      <c r="D483" s="215" t="s">
        <v>137</v>
      </c>
      <c r="E483" s="241" t="s">
        <v>28</v>
      </c>
      <c r="F483" s="242" t="s">
        <v>143</v>
      </c>
      <c r="G483" s="240"/>
      <c r="H483" s="243">
        <v>464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AT483" s="249" t="s">
        <v>137</v>
      </c>
      <c r="AU483" s="249" t="s">
        <v>84</v>
      </c>
      <c r="AV483" s="13" t="s">
        <v>133</v>
      </c>
      <c r="AW483" s="13" t="s">
        <v>35</v>
      </c>
      <c r="AX483" s="13" t="s">
        <v>82</v>
      </c>
      <c r="AY483" s="249" t="s">
        <v>126</v>
      </c>
    </row>
    <row r="484" s="11" customFormat="1">
      <c r="B484" s="218"/>
      <c r="C484" s="219"/>
      <c r="D484" s="215" t="s">
        <v>137</v>
      </c>
      <c r="E484" s="220" t="s">
        <v>28</v>
      </c>
      <c r="F484" s="221" t="s">
        <v>502</v>
      </c>
      <c r="G484" s="219"/>
      <c r="H484" s="220" t="s">
        <v>28</v>
      </c>
      <c r="I484" s="222"/>
      <c r="J484" s="219"/>
      <c r="K484" s="219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137</v>
      </c>
      <c r="AU484" s="227" t="s">
        <v>84</v>
      </c>
      <c r="AV484" s="11" t="s">
        <v>82</v>
      </c>
      <c r="AW484" s="11" t="s">
        <v>35</v>
      </c>
      <c r="AX484" s="11" t="s">
        <v>74</v>
      </c>
      <c r="AY484" s="227" t="s">
        <v>126</v>
      </c>
    </row>
    <row r="485" s="11" customFormat="1">
      <c r="B485" s="218"/>
      <c r="C485" s="219"/>
      <c r="D485" s="215" t="s">
        <v>137</v>
      </c>
      <c r="E485" s="220" t="s">
        <v>28</v>
      </c>
      <c r="F485" s="221" t="s">
        <v>595</v>
      </c>
      <c r="G485" s="219"/>
      <c r="H485" s="220" t="s">
        <v>28</v>
      </c>
      <c r="I485" s="222"/>
      <c r="J485" s="219"/>
      <c r="K485" s="219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137</v>
      </c>
      <c r="AU485" s="227" t="s">
        <v>84</v>
      </c>
      <c r="AV485" s="11" t="s">
        <v>82</v>
      </c>
      <c r="AW485" s="11" t="s">
        <v>35</v>
      </c>
      <c r="AX485" s="11" t="s">
        <v>74</v>
      </c>
      <c r="AY485" s="227" t="s">
        <v>126</v>
      </c>
    </row>
    <row r="486" s="1" customFormat="1" ht="16.5" customHeight="1">
      <c r="B486" s="37"/>
      <c r="C486" s="261" t="s">
        <v>690</v>
      </c>
      <c r="D486" s="261" t="s">
        <v>270</v>
      </c>
      <c r="E486" s="262" t="s">
        <v>597</v>
      </c>
      <c r="F486" s="263" t="s">
        <v>598</v>
      </c>
      <c r="G486" s="264" t="s">
        <v>375</v>
      </c>
      <c r="H486" s="265">
        <v>172</v>
      </c>
      <c r="I486" s="266"/>
      <c r="J486" s="267">
        <f>ROUND(I486*H486,2)</f>
        <v>0</v>
      </c>
      <c r="K486" s="263" t="s">
        <v>132</v>
      </c>
      <c r="L486" s="268"/>
      <c r="M486" s="269" t="s">
        <v>28</v>
      </c>
      <c r="N486" s="270" t="s">
        <v>45</v>
      </c>
      <c r="O486" s="78"/>
      <c r="P486" s="212">
        <f>O486*H486</f>
        <v>0</v>
      </c>
      <c r="Q486" s="212">
        <v>0.10199999999999999</v>
      </c>
      <c r="R486" s="212">
        <f>Q486*H486</f>
        <v>17.544</v>
      </c>
      <c r="S486" s="212">
        <v>0</v>
      </c>
      <c r="T486" s="213">
        <f>S486*H486</f>
        <v>0</v>
      </c>
      <c r="AR486" s="16" t="s">
        <v>183</v>
      </c>
      <c r="AT486" s="16" t="s">
        <v>270</v>
      </c>
      <c r="AU486" s="16" t="s">
        <v>84</v>
      </c>
      <c r="AY486" s="16" t="s">
        <v>126</v>
      </c>
      <c r="BE486" s="214">
        <f>IF(N486="základní",J486,0)</f>
        <v>0</v>
      </c>
      <c r="BF486" s="214">
        <f>IF(N486="snížená",J486,0)</f>
        <v>0</v>
      </c>
      <c r="BG486" s="214">
        <f>IF(N486="zákl. přenesená",J486,0)</f>
        <v>0</v>
      </c>
      <c r="BH486" s="214">
        <f>IF(N486="sníž. přenesená",J486,0)</f>
        <v>0</v>
      </c>
      <c r="BI486" s="214">
        <f>IF(N486="nulová",J486,0)</f>
        <v>0</v>
      </c>
      <c r="BJ486" s="16" t="s">
        <v>82</v>
      </c>
      <c r="BK486" s="214">
        <f>ROUND(I486*H486,2)</f>
        <v>0</v>
      </c>
      <c r="BL486" s="16" t="s">
        <v>133</v>
      </c>
      <c r="BM486" s="16" t="s">
        <v>1034</v>
      </c>
    </row>
    <row r="487" s="1" customFormat="1">
      <c r="B487" s="37"/>
      <c r="C487" s="38"/>
      <c r="D487" s="215" t="s">
        <v>135</v>
      </c>
      <c r="E487" s="38"/>
      <c r="F487" s="216" t="s">
        <v>598</v>
      </c>
      <c r="G487" s="38"/>
      <c r="H487" s="38"/>
      <c r="I487" s="129"/>
      <c r="J487" s="38"/>
      <c r="K487" s="38"/>
      <c r="L487" s="42"/>
      <c r="M487" s="217"/>
      <c r="N487" s="78"/>
      <c r="O487" s="78"/>
      <c r="P487" s="78"/>
      <c r="Q487" s="78"/>
      <c r="R487" s="78"/>
      <c r="S487" s="78"/>
      <c r="T487" s="79"/>
      <c r="AT487" s="16" t="s">
        <v>135</v>
      </c>
      <c r="AU487" s="16" t="s">
        <v>84</v>
      </c>
    </row>
    <row r="488" s="11" customFormat="1">
      <c r="B488" s="218"/>
      <c r="C488" s="219"/>
      <c r="D488" s="215" t="s">
        <v>137</v>
      </c>
      <c r="E488" s="220" t="s">
        <v>28</v>
      </c>
      <c r="F488" s="221" t="s">
        <v>600</v>
      </c>
      <c r="G488" s="219"/>
      <c r="H488" s="220" t="s">
        <v>28</v>
      </c>
      <c r="I488" s="222"/>
      <c r="J488" s="219"/>
      <c r="K488" s="219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137</v>
      </c>
      <c r="AU488" s="227" t="s">
        <v>84</v>
      </c>
      <c r="AV488" s="11" t="s">
        <v>82</v>
      </c>
      <c r="AW488" s="11" t="s">
        <v>35</v>
      </c>
      <c r="AX488" s="11" t="s">
        <v>74</v>
      </c>
      <c r="AY488" s="227" t="s">
        <v>126</v>
      </c>
    </row>
    <row r="489" s="11" customFormat="1">
      <c r="B489" s="218"/>
      <c r="C489" s="219"/>
      <c r="D489" s="215" t="s">
        <v>137</v>
      </c>
      <c r="E489" s="220" t="s">
        <v>28</v>
      </c>
      <c r="F489" s="221" t="s">
        <v>480</v>
      </c>
      <c r="G489" s="219"/>
      <c r="H489" s="220" t="s">
        <v>28</v>
      </c>
      <c r="I489" s="222"/>
      <c r="J489" s="219"/>
      <c r="K489" s="219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137</v>
      </c>
      <c r="AU489" s="227" t="s">
        <v>84</v>
      </c>
      <c r="AV489" s="11" t="s">
        <v>82</v>
      </c>
      <c r="AW489" s="11" t="s">
        <v>35</v>
      </c>
      <c r="AX489" s="11" t="s">
        <v>74</v>
      </c>
      <c r="AY489" s="227" t="s">
        <v>126</v>
      </c>
    </row>
    <row r="490" s="12" customFormat="1">
      <c r="B490" s="228"/>
      <c r="C490" s="229"/>
      <c r="D490" s="215" t="s">
        <v>137</v>
      </c>
      <c r="E490" s="230" t="s">
        <v>28</v>
      </c>
      <c r="F490" s="231" t="s">
        <v>1035</v>
      </c>
      <c r="G490" s="229"/>
      <c r="H490" s="232">
        <v>172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137</v>
      </c>
      <c r="AU490" s="238" t="s">
        <v>84</v>
      </c>
      <c r="AV490" s="12" t="s">
        <v>84</v>
      </c>
      <c r="AW490" s="12" t="s">
        <v>35</v>
      </c>
      <c r="AX490" s="12" t="s">
        <v>82</v>
      </c>
      <c r="AY490" s="238" t="s">
        <v>126</v>
      </c>
    </row>
    <row r="491" s="1" customFormat="1" ht="16.5" customHeight="1">
      <c r="B491" s="37"/>
      <c r="C491" s="261" t="s">
        <v>696</v>
      </c>
      <c r="D491" s="261" t="s">
        <v>270</v>
      </c>
      <c r="E491" s="262" t="s">
        <v>1036</v>
      </c>
      <c r="F491" s="263" t="s">
        <v>1037</v>
      </c>
      <c r="G491" s="264" t="s">
        <v>375</v>
      </c>
      <c r="H491" s="265">
        <v>293</v>
      </c>
      <c r="I491" s="266"/>
      <c r="J491" s="267">
        <f>ROUND(I491*H491,2)</f>
        <v>0</v>
      </c>
      <c r="K491" s="263" t="s">
        <v>132</v>
      </c>
      <c r="L491" s="268"/>
      <c r="M491" s="269" t="s">
        <v>28</v>
      </c>
      <c r="N491" s="270" t="s">
        <v>45</v>
      </c>
      <c r="O491" s="78"/>
      <c r="P491" s="212">
        <f>O491*H491</f>
        <v>0</v>
      </c>
      <c r="Q491" s="212">
        <v>0.081000000000000003</v>
      </c>
      <c r="R491" s="212">
        <f>Q491*H491</f>
        <v>23.733000000000001</v>
      </c>
      <c r="S491" s="212">
        <v>0</v>
      </c>
      <c r="T491" s="213">
        <f>S491*H491</f>
        <v>0</v>
      </c>
      <c r="AR491" s="16" t="s">
        <v>183</v>
      </c>
      <c r="AT491" s="16" t="s">
        <v>270</v>
      </c>
      <c r="AU491" s="16" t="s">
        <v>84</v>
      </c>
      <c r="AY491" s="16" t="s">
        <v>126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16" t="s">
        <v>82</v>
      </c>
      <c r="BK491" s="214">
        <f>ROUND(I491*H491,2)</f>
        <v>0</v>
      </c>
      <c r="BL491" s="16" t="s">
        <v>133</v>
      </c>
      <c r="BM491" s="16" t="s">
        <v>1038</v>
      </c>
    </row>
    <row r="492" s="1" customFormat="1">
      <c r="B492" s="37"/>
      <c r="C492" s="38"/>
      <c r="D492" s="215" t="s">
        <v>135</v>
      </c>
      <c r="E492" s="38"/>
      <c r="F492" s="216" t="s">
        <v>1037</v>
      </c>
      <c r="G492" s="38"/>
      <c r="H492" s="38"/>
      <c r="I492" s="129"/>
      <c r="J492" s="38"/>
      <c r="K492" s="38"/>
      <c r="L492" s="42"/>
      <c r="M492" s="217"/>
      <c r="N492" s="78"/>
      <c r="O492" s="78"/>
      <c r="P492" s="78"/>
      <c r="Q492" s="78"/>
      <c r="R492" s="78"/>
      <c r="S492" s="78"/>
      <c r="T492" s="79"/>
      <c r="AT492" s="16" t="s">
        <v>135</v>
      </c>
      <c r="AU492" s="16" t="s">
        <v>84</v>
      </c>
    </row>
    <row r="493" s="11" customFormat="1">
      <c r="B493" s="218"/>
      <c r="C493" s="219"/>
      <c r="D493" s="215" t="s">
        <v>137</v>
      </c>
      <c r="E493" s="220" t="s">
        <v>28</v>
      </c>
      <c r="F493" s="221" t="s">
        <v>606</v>
      </c>
      <c r="G493" s="219"/>
      <c r="H493" s="220" t="s">
        <v>28</v>
      </c>
      <c r="I493" s="222"/>
      <c r="J493" s="219"/>
      <c r="K493" s="219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137</v>
      </c>
      <c r="AU493" s="227" t="s">
        <v>84</v>
      </c>
      <c r="AV493" s="11" t="s">
        <v>82</v>
      </c>
      <c r="AW493" s="11" t="s">
        <v>35</v>
      </c>
      <c r="AX493" s="11" t="s">
        <v>74</v>
      </c>
      <c r="AY493" s="227" t="s">
        <v>126</v>
      </c>
    </row>
    <row r="494" s="11" customFormat="1">
      <c r="B494" s="218"/>
      <c r="C494" s="219"/>
      <c r="D494" s="215" t="s">
        <v>137</v>
      </c>
      <c r="E494" s="220" t="s">
        <v>28</v>
      </c>
      <c r="F494" s="221" t="s">
        <v>480</v>
      </c>
      <c r="G494" s="219"/>
      <c r="H494" s="220" t="s">
        <v>28</v>
      </c>
      <c r="I494" s="222"/>
      <c r="J494" s="219"/>
      <c r="K494" s="219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137</v>
      </c>
      <c r="AU494" s="227" t="s">
        <v>84</v>
      </c>
      <c r="AV494" s="11" t="s">
        <v>82</v>
      </c>
      <c r="AW494" s="11" t="s">
        <v>35</v>
      </c>
      <c r="AX494" s="11" t="s">
        <v>74</v>
      </c>
      <c r="AY494" s="227" t="s">
        <v>126</v>
      </c>
    </row>
    <row r="495" s="12" customFormat="1">
      <c r="B495" s="228"/>
      <c r="C495" s="229"/>
      <c r="D495" s="215" t="s">
        <v>137</v>
      </c>
      <c r="E495" s="230" t="s">
        <v>28</v>
      </c>
      <c r="F495" s="231" t="s">
        <v>1039</v>
      </c>
      <c r="G495" s="229"/>
      <c r="H495" s="232">
        <v>293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137</v>
      </c>
      <c r="AU495" s="238" t="s">
        <v>84</v>
      </c>
      <c r="AV495" s="12" t="s">
        <v>84</v>
      </c>
      <c r="AW495" s="12" t="s">
        <v>35</v>
      </c>
      <c r="AX495" s="12" t="s">
        <v>82</v>
      </c>
      <c r="AY495" s="238" t="s">
        <v>126</v>
      </c>
    </row>
    <row r="496" s="1" customFormat="1" ht="16.5" customHeight="1">
      <c r="B496" s="37"/>
      <c r="C496" s="261" t="s">
        <v>704</v>
      </c>
      <c r="D496" s="261" t="s">
        <v>270</v>
      </c>
      <c r="E496" s="262" t="s">
        <v>1040</v>
      </c>
      <c r="F496" s="263" t="s">
        <v>1041</v>
      </c>
      <c r="G496" s="264" t="s">
        <v>375</v>
      </c>
      <c r="H496" s="265">
        <v>4.04</v>
      </c>
      <c r="I496" s="266"/>
      <c r="J496" s="267">
        <f>ROUND(I496*H496,2)</f>
        <v>0</v>
      </c>
      <c r="K496" s="263" t="s">
        <v>28</v>
      </c>
      <c r="L496" s="268"/>
      <c r="M496" s="269" t="s">
        <v>28</v>
      </c>
      <c r="N496" s="270" t="s">
        <v>45</v>
      </c>
      <c r="O496" s="78"/>
      <c r="P496" s="212">
        <f>O496*H496</f>
        <v>0</v>
      </c>
      <c r="Q496" s="212">
        <v>0.078200000000000006</v>
      </c>
      <c r="R496" s="212">
        <f>Q496*H496</f>
        <v>0.31592800000000004</v>
      </c>
      <c r="S496" s="212">
        <v>0</v>
      </c>
      <c r="T496" s="213">
        <f>S496*H496</f>
        <v>0</v>
      </c>
      <c r="AR496" s="16" t="s">
        <v>183</v>
      </c>
      <c r="AT496" s="16" t="s">
        <v>270</v>
      </c>
      <c r="AU496" s="16" t="s">
        <v>84</v>
      </c>
      <c r="AY496" s="16" t="s">
        <v>126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6" t="s">
        <v>82</v>
      </c>
      <c r="BK496" s="214">
        <f>ROUND(I496*H496,2)</f>
        <v>0</v>
      </c>
      <c r="BL496" s="16" t="s">
        <v>133</v>
      </c>
      <c r="BM496" s="16" t="s">
        <v>1042</v>
      </c>
    </row>
    <row r="497" s="1" customFormat="1">
      <c r="B497" s="37"/>
      <c r="C497" s="38"/>
      <c r="D497" s="215" t="s">
        <v>135</v>
      </c>
      <c r="E497" s="38"/>
      <c r="F497" s="216" t="s">
        <v>604</v>
      </c>
      <c r="G497" s="38"/>
      <c r="H497" s="38"/>
      <c r="I497" s="129"/>
      <c r="J497" s="38"/>
      <c r="K497" s="38"/>
      <c r="L497" s="42"/>
      <c r="M497" s="217"/>
      <c r="N497" s="78"/>
      <c r="O497" s="78"/>
      <c r="P497" s="78"/>
      <c r="Q497" s="78"/>
      <c r="R497" s="78"/>
      <c r="S497" s="78"/>
      <c r="T497" s="79"/>
      <c r="AT497" s="16" t="s">
        <v>135</v>
      </c>
      <c r="AU497" s="16" t="s">
        <v>84</v>
      </c>
    </row>
    <row r="498" s="11" customFormat="1">
      <c r="B498" s="218"/>
      <c r="C498" s="219"/>
      <c r="D498" s="215" t="s">
        <v>137</v>
      </c>
      <c r="E498" s="220" t="s">
        <v>28</v>
      </c>
      <c r="F498" s="221" t="s">
        <v>1043</v>
      </c>
      <c r="G498" s="219"/>
      <c r="H498" s="220" t="s">
        <v>28</v>
      </c>
      <c r="I498" s="222"/>
      <c r="J498" s="219"/>
      <c r="K498" s="219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137</v>
      </c>
      <c r="AU498" s="227" t="s">
        <v>84</v>
      </c>
      <c r="AV498" s="11" t="s">
        <v>82</v>
      </c>
      <c r="AW498" s="11" t="s">
        <v>35</v>
      </c>
      <c r="AX498" s="11" t="s">
        <v>74</v>
      </c>
      <c r="AY498" s="227" t="s">
        <v>126</v>
      </c>
    </row>
    <row r="499" s="11" customFormat="1">
      <c r="B499" s="218"/>
      <c r="C499" s="219"/>
      <c r="D499" s="215" t="s">
        <v>137</v>
      </c>
      <c r="E499" s="220" t="s">
        <v>28</v>
      </c>
      <c r="F499" s="221" t="s">
        <v>607</v>
      </c>
      <c r="G499" s="219"/>
      <c r="H499" s="220" t="s">
        <v>28</v>
      </c>
      <c r="I499" s="222"/>
      <c r="J499" s="219"/>
      <c r="K499" s="219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137</v>
      </c>
      <c r="AU499" s="227" t="s">
        <v>84</v>
      </c>
      <c r="AV499" s="11" t="s">
        <v>82</v>
      </c>
      <c r="AW499" s="11" t="s">
        <v>35</v>
      </c>
      <c r="AX499" s="11" t="s">
        <v>74</v>
      </c>
      <c r="AY499" s="227" t="s">
        <v>126</v>
      </c>
    </row>
    <row r="500" s="12" customFormat="1">
      <c r="B500" s="228"/>
      <c r="C500" s="229"/>
      <c r="D500" s="215" t="s">
        <v>137</v>
      </c>
      <c r="E500" s="230" t="s">
        <v>28</v>
      </c>
      <c r="F500" s="231" t="s">
        <v>608</v>
      </c>
      <c r="G500" s="229"/>
      <c r="H500" s="232">
        <v>4.04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AT500" s="238" t="s">
        <v>137</v>
      </c>
      <c r="AU500" s="238" t="s">
        <v>84</v>
      </c>
      <c r="AV500" s="12" t="s">
        <v>84</v>
      </c>
      <c r="AW500" s="12" t="s">
        <v>35</v>
      </c>
      <c r="AX500" s="12" t="s">
        <v>82</v>
      </c>
      <c r="AY500" s="238" t="s">
        <v>126</v>
      </c>
    </row>
    <row r="501" s="1" customFormat="1" ht="16.5" customHeight="1">
      <c r="B501" s="37"/>
      <c r="C501" s="203" t="s">
        <v>711</v>
      </c>
      <c r="D501" s="203" t="s">
        <v>128</v>
      </c>
      <c r="E501" s="204" t="s">
        <v>610</v>
      </c>
      <c r="F501" s="205" t="s">
        <v>611</v>
      </c>
      <c r="G501" s="206" t="s">
        <v>375</v>
      </c>
      <c r="H501" s="207">
        <v>135</v>
      </c>
      <c r="I501" s="208"/>
      <c r="J501" s="209">
        <f>ROUND(I501*H501,2)</f>
        <v>0</v>
      </c>
      <c r="K501" s="205" t="s">
        <v>132</v>
      </c>
      <c r="L501" s="42"/>
      <c r="M501" s="210" t="s">
        <v>28</v>
      </c>
      <c r="N501" s="211" t="s">
        <v>45</v>
      </c>
      <c r="O501" s="78"/>
      <c r="P501" s="212">
        <f>O501*H501</f>
        <v>0</v>
      </c>
      <c r="Q501" s="212">
        <v>0.1295</v>
      </c>
      <c r="R501" s="212">
        <f>Q501*H501</f>
        <v>17.482500000000002</v>
      </c>
      <c r="S501" s="212">
        <v>0</v>
      </c>
      <c r="T501" s="213">
        <f>S501*H501</f>
        <v>0</v>
      </c>
      <c r="AR501" s="16" t="s">
        <v>133</v>
      </c>
      <c r="AT501" s="16" t="s">
        <v>128</v>
      </c>
      <c r="AU501" s="16" t="s">
        <v>84</v>
      </c>
      <c r="AY501" s="16" t="s">
        <v>126</v>
      </c>
      <c r="BE501" s="214">
        <f>IF(N501="základní",J501,0)</f>
        <v>0</v>
      </c>
      <c r="BF501" s="214">
        <f>IF(N501="snížená",J501,0)</f>
        <v>0</v>
      </c>
      <c r="BG501" s="214">
        <f>IF(N501="zákl. přenesená",J501,0)</f>
        <v>0</v>
      </c>
      <c r="BH501" s="214">
        <f>IF(N501="sníž. přenesená",J501,0)</f>
        <v>0</v>
      </c>
      <c r="BI501" s="214">
        <f>IF(N501="nulová",J501,0)</f>
        <v>0</v>
      </c>
      <c r="BJ501" s="16" t="s">
        <v>82</v>
      </c>
      <c r="BK501" s="214">
        <f>ROUND(I501*H501,2)</f>
        <v>0</v>
      </c>
      <c r="BL501" s="16" t="s">
        <v>133</v>
      </c>
      <c r="BM501" s="16" t="s">
        <v>1044</v>
      </c>
    </row>
    <row r="502" s="1" customFormat="1">
      <c r="B502" s="37"/>
      <c r="C502" s="38"/>
      <c r="D502" s="215" t="s">
        <v>135</v>
      </c>
      <c r="E502" s="38"/>
      <c r="F502" s="216" t="s">
        <v>613</v>
      </c>
      <c r="G502" s="38"/>
      <c r="H502" s="38"/>
      <c r="I502" s="129"/>
      <c r="J502" s="38"/>
      <c r="K502" s="38"/>
      <c r="L502" s="42"/>
      <c r="M502" s="217"/>
      <c r="N502" s="78"/>
      <c r="O502" s="78"/>
      <c r="P502" s="78"/>
      <c r="Q502" s="78"/>
      <c r="R502" s="78"/>
      <c r="S502" s="78"/>
      <c r="T502" s="79"/>
      <c r="AT502" s="16" t="s">
        <v>135</v>
      </c>
      <c r="AU502" s="16" t="s">
        <v>84</v>
      </c>
    </row>
    <row r="503" s="11" customFormat="1">
      <c r="B503" s="218"/>
      <c r="C503" s="219"/>
      <c r="D503" s="215" t="s">
        <v>137</v>
      </c>
      <c r="E503" s="220" t="s">
        <v>28</v>
      </c>
      <c r="F503" s="221" t="s">
        <v>138</v>
      </c>
      <c r="G503" s="219"/>
      <c r="H503" s="220" t="s">
        <v>28</v>
      </c>
      <c r="I503" s="222"/>
      <c r="J503" s="219"/>
      <c r="K503" s="219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137</v>
      </c>
      <c r="AU503" s="227" t="s">
        <v>84</v>
      </c>
      <c r="AV503" s="11" t="s">
        <v>82</v>
      </c>
      <c r="AW503" s="11" t="s">
        <v>35</v>
      </c>
      <c r="AX503" s="11" t="s">
        <v>74</v>
      </c>
      <c r="AY503" s="227" t="s">
        <v>126</v>
      </c>
    </row>
    <row r="504" s="11" customFormat="1">
      <c r="B504" s="218"/>
      <c r="C504" s="219"/>
      <c r="D504" s="215" t="s">
        <v>137</v>
      </c>
      <c r="E504" s="220" t="s">
        <v>28</v>
      </c>
      <c r="F504" s="221" t="s">
        <v>614</v>
      </c>
      <c r="G504" s="219"/>
      <c r="H504" s="220" t="s">
        <v>28</v>
      </c>
      <c r="I504" s="222"/>
      <c r="J504" s="219"/>
      <c r="K504" s="219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137</v>
      </c>
      <c r="AU504" s="227" t="s">
        <v>84</v>
      </c>
      <c r="AV504" s="11" t="s">
        <v>82</v>
      </c>
      <c r="AW504" s="11" t="s">
        <v>35</v>
      </c>
      <c r="AX504" s="11" t="s">
        <v>74</v>
      </c>
      <c r="AY504" s="227" t="s">
        <v>126</v>
      </c>
    </row>
    <row r="505" s="12" customFormat="1">
      <c r="B505" s="228"/>
      <c r="C505" s="229"/>
      <c r="D505" s="215" t="s">
        <v>137</v>
      </c>
      <c r="E505" s="230" t="s">
        <v>28</v>
      </c>
      <c r="F505" s="231" t="s">
        <v>1045</v>
      </c>
      <c r="G505" s="229"/>
      <c r="H505" s="232">
        <v>135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AT505" s="238" t="s">
        <v>137</v>
      </c>
      <c r="AU505" s="238" t="s">
        <v>84</v>
      </c>
      <c r="AV505" s="12" t="s">
        <v>84</v>
      </c>
      <c r="AW505" s="12" t="s">
        <v>35</v>
      </c>
      <c r="AX505" s="12" t="s">
        <v>82</v>
      </c>
      <c r="AY505" s="238" t="s">
        <v>126</v>
      </c>
    </row>
    <row r="506" s="1" customFormat="1" ht="16.5" customHeight="1">
      <c r="B506" s="37"/>
      <c r="C506" s="261" t="s">
        <v>718</v>
      </c>
      <c r="D506" s="261" t="s">
        <v>270</v>
      </c>
      <c r="E506" s="262" t="s">
        <v>617</v>
      </c>
      <c r="F506" s="263" t="s">
        <v>618</v>
      </c>
      <c r="G506" s="264" t="s">
        <v>375</v>
      </c>
      <c r="H506" s="265">
        <v>137</v>
      </c>
      <c r="I506" s="266"/>
      <c r="J506" s="267">
        <f>ROUND(I506*H506,2)</f>
        <v>0</v>
      </c>
      <c r="K506" s="263" t="s">
        <v>132</v>
      </c>
      <c r="L506" s="268"/>
      <c r="M506" s="269" t="s">
        <v>28</v>
      </c>
      <c r="N506" s="270" t="s">
        <v>45</v>
      </c>
      <c r="O506" s="78"/>
      <c r="P506" s="212">
        <f>O506*H506</f>
        <v>0</v>
      </c>
      <c r="Q506" s="212">
        <v>0.045999999999999999</v>
      </c>
      <c r="R506" s="212">
        <f>Q506*H506</f>
        <v>6.3019999999999996</v>
      </c>
      <c r="S506" s="212">
        <v>0</v>
      </c>
      <c r="T506" s="213">
        <f>S506*H506</f>
        <v>0</v>
      </c>
      <c r="AR506" s="16" t="s">
        <v>183</v>
      </c>
      <c r="AT506" s="16" t="s">
        <v>270</v>
      </c>
      <c r="AU506" s="16" t="s">
        <v>84</v>
      </c>
      <c r="AY506" s="16" t="s">
        <v>126</v>
      </c>
      <c r="BE506" s="214">
        <f>IF(N506="základní",J506,0)</f>
        <v>0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16" t="s">
        <v>82</v>
      </c>
      <c r="BK506" s="214">
        <f>ROUND(I506*H506,2)</f>
        <v>0</v>
      </c>
      <c r="BL506" s="16" t="s">
        <v>133</v>
      </c>
      <c r="BM506" s="16" t="s">
        <v>1046</v>
      </c>
    </row>
    <row r="507" s="1" customFormat="1">
      <c r="B507" s="37"/>
      <c r="C507" s="38"/>
      <c r="D507" s="215" t="s">
        <v>135</v>
      </c>
      <c r="E507" s="38"/>
      <c r="F507" s="216" t="s">
        <v>618</v>
      </c>
      <c r="G507" s="38"/>
      <c r="H507" s="38"/>
      <c r="I507" s="129"/>
      <c r="J507" s="38"/>
      <c r="K507" s="38"/>
      <c r="L507" s="42"/>
      <c r="M507" s="217"/>
      <c r="N507" s="78"/>
      <c r="O507" s="78"/>
      <c r="P507" s="78"/>
      <c r="Q507" s="78"/>
      <c r="R507" s="78"/>
      <c r="S507" s="78"/>
      <c r="T507" s="79"/>
      <c r="AT507" s="16" t="s">
        <v>135</v>
      </c>
      <c r="AU507" s="16" t="s">
        <v>84</v>
      </c>
    </row>
    <row r="508" s="11" customFormat="1">
      <c r="B508" s="218"/>
      <c r="C508" s="219"/>
      <c r="D508" s="215" t="s">
        <v>137</v>
      </c>
      <c r="E508" s="220" t="s">
        <v>28</v>
      </c>
      <c r="F508" s="221" t="s">
        <v>620</v>
      </c>
      <c r="G508" s="219"/>
      <c r="H508" s="220" t="s">
        <v>28</v>
      </c>
      <c r="I508" s="222"/>
      <c r="J508" s="219"/>
      <c r="K508" s="219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137</v>
      </c>
      <c r="AU508" s="227" t="s">
        <v>84</v>
      </c>
      <c r="AV508" s="11" t="s">
        <v>82</v>
      </c>
      <c r="AW508" s="11" t="s">
        <v>35</v>
      </c>
      <c r="AX508" s="11" t="s">
        <v>74</v>
      </c>
      <c r="AY508" s="227" t="s">
        <v>126</v>
      </c>
    </row>
    <row r="509" s="11" customFormat="1">
      <c r="B509" s="218"/>
      <c r="C509" s="219"/>
      <c r="D509" s="215" t="s">
        <v>137</v>
      </c>
      <c r="E509" s="220" t="s">
        <v>28</v>
      </c>
      <c r="F509" s="221" t="s">
        <v>480</v>
      </c>
      <c r="G509" s="219"/>
      <c r="H509" s="220" t="s">
        <v>28</v>
      </c>
      <c r="I509" s="222"/>
      <c r="J509" s="219"/>
      <c r="K509" s="219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137</v>
      </c>
      <c r="AU509" s="227" t="s">
        <v>84</v>
      </c>
      <c r="AV509" s="11" t="s">
        <v>82</v>
      </c>
      <c r="AW509" s="11" t="s">
        <v>35</v>
      </c>
      <c r="AX509" s="11" t="s">
        <v>74</v>
      </c>
      <c r="AY509" s="227" t="s">
        <v>126</v>
      </c>
    </row>
    <row r="510" s="12" customFormat="1">
      <c r="B510" s="228"/>
      <c r="C510" s="229"/>
      <c r="D510" s="215" t="s">
        <v>137</v>
      </c>
      <c r="E510" s="230" t="s">
        <v>28</v>
      </c>
      <c r="F510" s="231" t="s">
        <v>1047</v>
      </c>
      <c r="G510" s="229"/>
      <c r="H510" s="232">
        <v>137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137</v>
      </c>
      <c r="AU510" s="238" t="s">
        <v>84</v>
      </c>
      <c r="AV510" s="12" t="s">
        <v>84</v>
      </c>
      <c r="AW510" s="12" t="s">
        <v>35</v>
      </c>
      <c r="AX510" s="12" t="s">
        <v>82</v>
      </c>
      <c r="AY510" s="238" t="s">
        <v>126</v>
      </c>
    </row>
    <row r="511" s="1" customFormat="1" ht="16.5" customHeight="1">
      <c r="B511" s="37"/>
      <c r="C511" s="203" t="s">
        <v>727</v>
      </c>
      <c r="D511" s="203" t="s">
        <v>128</v>
      </c>
      <c r="E511" s="204" t="s">
        <v>623</v>
      </c>
      <c r="F511" s="205" t="s">
        <v>624</v>
      </c>
      <c r="G511" s="206" t="s">
        <v>375</v>
      </c>
      <c r="H511" s="207">
        <v>160</v>
      </c>
      <c r="I511" s="208"/>
      <c r="J511" s="209">
        <f>ROUND(I511*H511,2)</f>
        <v>0</v>
      </c>
      <c r="K511" s="205" t="s">
        <v>132</v>
      </c>
      <c r="L511" s="42"/>
      <c r="M511" s="210" t="s">
        <v>28</v>
      </c>
      <c r="N511" s="211" t="s">
        <v>45</v>
      </c>
      <c r="O511" s="78"/>
      <c r="P511" s="212">
        <f>O511*H511</f>
        <v>0</v>
      </c>
      <c r="Q511" s="212">
        <v>0.20300000000000001</v>
      </c>
      <c r="R511" s="212">
        <f>Q511*H511</f>
        <v>32.480000000000004</v>
      </c>
      <c r="S511" s="212">
        <v>0</v>
      </c>
      <c r="T511" s="213">
        <f>S511*H511</f>
        <v>0</v>
      </c>
      <c r="AR511" s="16" t="s">
        <v>133</v>
      </c>
      <c r="AT511" s="16" t="s">
        <v>128</v>
      </c>
      <c r="AU511" s="16" t="s">
        <v>84</v>
      </c>
      <c r="AY511" s="16" t="s">
        <v>126</v>
      </c>
      <c r="BE511" s="214">
        <f>IF(N511="základní",J511,0)</f>
        <v>0</v>
      </c>
      <c r="BF511" s="214">
        <f>IF(N511="snížená",J511,0)</f>
        <v>0</v>
      </c>
      <c r="BG511" s="214">
        <f>IF(N511="zákl. přenesená",J511,0)</f>
        <v>0</v>
      </c>
      <c r="BH511" s="214">
        <f>IF(N511="sníž. přenesená",J511,0)</f>
        <v>0</v>
      </c>
      <c r="BI511" s="214">
        <f>IF(N511="nulová",J511,0)</f>
        <v>0</v>
      </c>
      <c r="BJ511" s="16" t="s">
        <v>82</v>
      </c>
      <c r="BK511" s="214">
        <f>ROUND(I511*H511,2)</f>
        <v>0</v>
      </c>
      <c r="BL511" s="16" t="s">
        <v>133</v>
      </c>
      <c r="BM511" s="16" t="s">
        <v>1048</v>
      </c>
    </row>
    <row r="512" s="1" customFormat="1">
      <c r="B512" s="37"/>
      <c r="C512" s="38"/>
      <c r="D512" s="215" t="s">
        <v>135</v>
      </c>
      <c r="E512" s="38"/>
      <c r="F512" s="216" t="s">
        <v>626</v>
      </c>
      <c r="G512" s="38"/>
      <c r="H512" s="38"/>
      <c r="I512" s="129"/>
      <c r="J512" s="38"/>
      <c r="K512" s="38"/>
      <c r="L512" s="42"/>
      <c r="M512" s="217"/>
      <c r="N512" s="78"/>
      <c r="O512" s="78"/>
      <c r="P512" s="78"/>
      <c r="Q512" s="78"/>
      <c r="R512" s="78"/>
      <c r="S512" s="78"/>
      <c r="T512" s="79"/>
      <c r="AT512" s="16" t="s">
        <v>135</v>
      </c>
      <c r="AU512" s="16" t="s">
        <v>84</v>
      </c>
    </row>
    <row r="513" s="11" customFormat="1">
      <c r="B513" s="218"/>
      <c r="C513" s="219"/>
      <c r="D513" s="215" t="s">
        <v>137</v>
      </c>
      <c r="E513" s="220" t="s">
        <v>28</v>
      </c>
      <c r="F513" s="221" t="s">
        <v>627</v>
      </c>
      <c r="G513" s="219"/>
      <c r="H513" s="220" t="s">
        <v>28</v>
      </c>
      <c r="I513" s="222"/>
      <c r="J513" s="219"/>
      <c r="K513" s="219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137</v>
      </c>
      <c r="AU513" s="227" t="s">
        <v>84</v>
      </c>
      <c r="AV513" s="11" t="s">
        <v>82</v>
      </c>
      <c r="AW513" s="11" t="s">
        <v>35</v>
      </c>
      <c r="AX513" s="11" t="s">
        <v>74</v>
      </c>
      <c r="AY513" s="227" t="s">
        <v>126</v>
      </c>
    </row>
    <row r="514" s="12" customFormat="1">
      <c r="B514" s="228"/>
      <c r="C514" s="229"/>
      <c r="D514" s="215" t="s">
        <v>137</v>
      </c>
      <c r="E514" s="230" t="s">
        <v>28</v>
      </c>
      <c r="F514" s="231" t="s">
        <v>628</v>
      </c>
      <c r="G514" s="229"/>
      <c r="H514" s="232">
        <v>160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137</v>
      </c>
      <c r="AU514" s="238" t="s">
        <v>84</v>
      </c>
      <c r="AV514" s="12" t="s">
        <v>84</v>
      </c>
      <c r="AW514" s="12" t="s">
        <v>35</v>
      </c>
      <c r="AX514" s="12" t="s">
        <v>82</v>
      </c>
      <c r="AY514" s="238" t="s">
        <v>126</v>
      </c>
    </row>
    <row r="515" s="1" customFormat="1" ht="16.5" customHeight="1">
      <c r="B515" s="37"/>
      <c r="C515" s="203" t="s">
        <v>732</v>
      </c>
      <c r="D515" s="203" t="s">
        <v>128</v>
      </c>
      <c r="E515" s="204" t="s">
        <v>630</v>
      </c>
      <c r="F515" s="205" t="s">
        <v>631</v>
      </c>
      <c r="G515" s="206" t="s">
        <v>375</v>
      </c>
      <c r="H515" s="207">
        <v>160</v>
      </c>
      <c r="I515" s="208"/>
      <c r="J515" s="209">
        <f>ROUND(I515*H515,2)</f>
        <v>0</v>
      </c>
      <c r="K515" s="205" t="s">
        <v>132</v>
      </c>
      <c r="L515" s="42"/>
      <c r="M515" s="210" t="s">
        <v>28</v>
      </c>
      <c r="N515" s="211" t="s">
        <v>45</v>
      </c>
      <c r="O515" s="78"/>
      <c r="P515" s="212">
        <f>O515*H515</f>
        <v>0</v>
      </c>
      <c r="Q515" s="212">
        <v>6.0000000000000002E-05</v>
      </c>
      <c r="R515" s="212">
        <f>Q515*H515</f>
        <v>0.0096000000000000009</v>
      </c>
      <c r="S515" s="212">
        <v>0</v>
      </c>
      <c r="T515" s="213">
        <f>S515*H515</f>
        <v>0</v>
      </c>
      <c r="AR515" s="16" t="s">
        <v>133</v>
      </c>
      <c r="AT515" s="16" t="s">
        <v>128</v>
      </c>
      <c r="AU515" s="16" t="s">
        <v>84</v>
      </c>
      <c r="AY515" s="16" t="s">
        <v>126</v>
      </c>
      <c r="BE515" s="214">
        <f>IF(N515="základní",J515,0)</f>
        <v>0</v>
      </c>
      <c r="BF515" s="214">
        <f>IF(N515="snížená",J515,0)</f>
        <v>0</v>
      </c>
      <c r="BG515" s="214">
        <f>IF(N515="zákl. přenesená",J515,0)</f>
        <v>0</v>
      </c>
      <c r="BH515" s="214">
        <f>IF(N515="sníž. přenesená",J515,0)</f>
        <v>0</v>
      </c>
      <c r="BI515" s="214">
        <f>IF(N515="nulová",J515,0)</f>
        <v>0</v>
      </c>
      <c r="BJ515" s="16" t="s">
        <v>82</v>
      </c>
      <c r="BK515" s="214">
        <f>ROUND(I515*H515,2)</f>
        <v>0</v>
      </c>
      <c r="BL515" s="16" t="s">
        <v>133</v>
      </c>
      <c r="BM515" s="16" t="s">
        <v>1049</v>
      </c>
    </row>
    <row r="516" s="1" customFormat="1">
      <c r="B516" s="37"/>
      <c r="C516" s="38"/>
      <c r="D516" s="215" t="s">
        <v>135</v>
      </c>
      <c r="E516" s="38"/>
      <c r="F516" s="216" t="s">
        <v>633</v>
      </c>
      <c r="G516" s="38"/>
      <c r="H516" s="38"/>
      <c r="I516" s="129"/>
      <c r="J516" s="38"/>
      <c r="K516" s="38"/>
      <c r="L516" s="42"/>
      <c r="M516" s="217"/>
      <c r="N516" s="78"/>
      <c r="O516" s="78"/>
      <c r="P516" s="78"/>
      <c r="Q516" s="78"/>
      <c r="R516" s="78"/>
      <c r="S516" s="78"/>
      <c r="T516" s="79"/>
      <c r="AT516" s="16" t="s">
        <v>135</v>
      </c>
      <c r="AU516" s="16" t="s">
        <v>84</v>
      </c>
    </row>
    <row r="517" s="11" customFormat="1">
      <c r="B517" s="218"/>
      <c r="C517" s="219"/>
      <c r="D517" s="215" t="s">
        <v>137</v>
      </c>
      <c r="E517" s="220" t="s">
        <v>28</v>
      </c>
      <c r="F517" s="221" t="s">
        <v>627</v>
      </c>
      <c r="G517" s="219"/>
      <c r="H517" s="220" t="s">
        <v>28</v>
      </c>
      <c r="I517" s="222"/>
      <c r="J517" s="219"/>
      <c r="K517" s="219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137</v>
      </c>
      <c r="AU517" s="227" t="s">
        <v>84</v>
      </c>
      <c r="AV517" s="11" t="s">
        <v>82</v>
      </c>
      <c r="AW517" s="11" t="s">
        <v>35</v>
      </c>
      <c r="AX517" s="11" t="s">
        <v>74</v>
      </c>
      <c r="AY517" s="227" t="s">
        <v>126</v>
      </c>
    </row>
    <row r="518" s="12" customFormat="1">
      <c r="B518" s="228"/>
      <c r="C518" s="229"/>
      <c r="D518" s="215" t="s">
        <v>137</v>
      </c>
      <c r="E518" s="230" t="s">
        <v>28</v>
      </c>
      <c r="F518" s="231" t="s">
        <v>628</v>
      </c>
      <c r="G518" s="229"/>
      <c r="H518" s="232">
        <v>160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137</v>
      </c>
      <c r="AU518" s="238" t="s">
        <v>84</v>
      </c>
      <c r="AV518" s="12" t="s">
        <v>84</v>
      </c>
      <c r="AW518" s="12" t="s">
        <v>35</v>
      </c>
      <c r="AX518" s="12" t="s">
        <v>82</v>
      </c>
      <c r="AY518" s="238" t="s">
        <v>126</v>
      </c>
    </row>
    <row r="519" s="1" customFormat="1" ht="16.5" customHeight="1">
      <c r="B519" s="37"/>
      <c r="C519" s="203" t="s">
        <v>584</v>
      </c>
      <c r="D519" s="203" t="s">
        <v>128</v>
      </c>
      <c r="E519" s="204" t="s">
        <v>635</v>
      </c>
      <c r="F519" s="205" t="s">
        <v>636</v>
      </c>
      <c r="G519" s="206" t="s">
        <v>375</v>
      </c>
      <c r="H519" s="207">
        <v>160</v>
      </c>
      <c r="I519" s="208"/>
      <c r="J519" s="209">
        <f>ROUND(I519*H519,2)</f>
        <v>0</v>
      </c>
      <c r="K519" s="205" t="s">
        <v>132</v>
      </c>
      <c r="L519" s="42"/>
      <c r="M519" s="210" t="s">
        <v>28</v>
      </c>
      <c r="N519" s="211" t="s">
        <v>45</v>
      </c>
      <c r="O519" s="78"/>
      <c r="P519" s="212">
        <f>O519*H519</f>
        <v>0</v>
      </c>
      <c r="Q519" s="212">
        <v>0</v>
      </c>
      <c r="R519" s="212">
        <f>Q519*H519</f>
        <v>0</v>
      </c>
      <c r="S519" s="212">
        <v>0</v>
      </c>
      <c r="T519" s="213">
        <f>S519*H519</f>
        <v>0</v>
      </c>
      <c r="AR519" s="16" t="s">
        <v>133</v>
      </c>
      <c r="AT519" s="16" t="s">
        <v>128</v>
      </c>
      <c r="AU519" s="16" t="s">
        <v>84</v>
      </c>
      <c r="AY519" s="16" t="s">
        <v>126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16" t="s">
        <v>82</v>
      </c>
      <c r="BK519" s="214">
        <f>ROUND(I519*H519,2)</f>
        <v>0</v>
      </c>
      <c r="BL519" s="16" t="s">
        <v>133</v>
      </c>
      <c r="BM519" s="16" t="s">
        <v>1050</v>
      </c>
    </row>
    <row r="520" s="1" customFormat="1">
      <c r="B520" s="37"/>
      <c r="C520" s="38"/>
      <c r="D520" s="215" t="s">
        <v>135</v>
      </c>
      <c r="E520" s="38"/>
      <c r="F520" s="216" t="s">
        <v>638</v>
      </c>
      <c r="G520" s="38"/>
      <c r="H520" s="38"/>
      <c r="I520" s="129"/>
      <c r="J520" s="38"/>
      <c r="K520" s="38"/>
      <c r="L520" s="42"/>
      <c r="M520" s="217"/>
      <c r="N520" s="78"/>
      <c r="O520" s="78"/>
      <c r="P520" s="78"/>
      <c r="Q520" s="78"/>
      <c r="R520" s="78"/>
      <c r="S520" s="78"/>
      <c r="T520" s="79"/>
      <c r="AT520" s="16" t="s">
        <v>135</v>
      </c>
      <c r="AU520" s="16" t="s">
        <v>84</v>
      </c>
    </row>
    <row r="521" s="11" customFormat="1">
      <c r="B521" s="218"/>
      <c r="C521" s="219"/>
      <c r="D521" s="215" t="s">
        <v>137</v>
      </c>
      <c r="E521" s="220" t="s">
        <v>28</v>
      </c>
      <c r="F521" s="221" t="s">
        <v>627</v>
      </c>
      <c r="G521" s="219"/>
      <c r="H521" s="220" t="s">
        <v>28</v>
      </c>
      <c r="I521" s="222"/>
      <c r="J521" s="219"/>
      <c r="K521" s="219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137</v>
      </c>
      <c r="AU521" s="227" t="s">
        <v>84</v>
      </c>
      <c r="AV521" s="11" t="s">
        <v>82</v>
      </c>
      <c r="AW521" s="11" t="s">
        <v>35</v>
      </c>
      <c r="AX521" s="11" t="s">
        <v>74</v>
      </c>
      <c r="AY521" s="227" t="s">
        <v>126</v>
      </c>
    </row>
    <row r="522" s="12" customFormat="1">
      <c r="B522" s="228"/>
      <c r="C522" s="229"/>
      <c r="D522" s="215" t="s">
        <v>137</v>
      </c>
      <c r="E522" s="230" t="s">
        <v>28</v>
      </c>
      <c r="F522" s="231" t="s">
        <v>628</v>
      </c>
      <c r="G522" s="229"/>
      <c r="H522" s="232">
        <v>160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137</v>
      </c>
      <c r="AU522" s="238" t="s">
        <v>84</v>
      </c>
      <c r="AV522" s="12" t="s">
        <v>84</v>
      </c>
      <c r="AW522" s="12" t="s">
        <v>35</v>
      </c>
      <c r="AX522" s="12" t="s">
        <v>82</v>
      </c>
      <c r="AY522" s="238" t="s">
        <v>126</v>
      </c>
    </row>
    <row r="523" s="1" customFormat="1" ht="16.5" customHeight="1">
      <c r="B523" s="37"/>
      <c r="C523" s="203" t="s">
        <v>746</v>
      </c>
      <c r="D523" s="203" t="s">
        <v>128</v>
      </c>
      <c r="E523" s="204" t="s">
        <v>640</v>
      </c>
      <c r="F523" s="205" t="s">
        <v>641</v>
      </c>
      <c r="G523" s="206" t="s">
        <v>375</v>
      </c>
      <c r="H523" s="207">
        <v>160</v>
      </c>
      <c r="I523" s="208"/>
      <c r="J523" s="209">
        <f>ROUND(I523*H523,2)</f>
        <v>0</v>
      </c>
      <c r="K523" s="205" t="s">
        <v>28</v>
      </c>
      <c r="L523" s="42"/>
      <c r="M523" s="210" t="s">
        <v>28</v>
      </c>
      <c r="N523" s="211" t="s">
        <v>45</v>
      </c>
      <c r="O523" s="78"/>
      <c r="P523" s="212">
        <f>O523*H523</f>
        <v>0</v>
      </c>
      <c r="Q523" s="212">
        <v>0</v>
      </c>
      <c r="R523" s="212">
        <f>Q523*H523</f>
        <v>0</v>
      </c>
      <c r="S523" s="212">
        <v>0</v>
      </c>
      <c r="T523" s="213">
        <f>S523*H523</f>
        <v>0</v>
      </c>
      <c r="AR523" s="16" t="s">
        <v>133</v>
      </c>
      <c r="AT523" s="16" t="s">
        <v>128</v>
      </c>
      <c r="AU523" s="16" t="s">
        <v>84</v>
      </c>
      <c r="AY523" s="16" t="s">
        <v>126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6" t="s">
        <v>82</v>
      </c>
      <c r="BK523" s="214">
        <f>ROUND(I523*H523,2)</f>
        <v>0</v>
      </c>
      <c r="BL523" s="16" t="s">
        <v>133</v>
      </c>
      <c r="BM523" s="16" t="s">
        <v>1051</v>
      </c>
    </row>
    <row r="524" s="1" customFormat="1">
      <c r="B524" s="37"/>
      <c r="C524" s="38"/>
      <c r="D524" s="215" t="s">
        <v>135</v>
      </c>
      <c r="E524" s="38"/>
      <c r="F524" s="216" t="s">
        <v>643</v>
      </c>
      <c r="G524" s="38"/>
      <c r="H524" s="38"/>
      <c r="I524" s="129"/>
      <c r="J524" s="38"/>
      <c r="K524" s="38"/>
      <c r="L524" s="42"/>
      <c r="M524" s="217"/>
      <c r="N524" s="78"/>
      <c r="O524" s="78"/>
      <c r="P524" s="78"/>
      <c r="Q524" s="78"/>
      <c r="R524" s="78"/>
      <c r="S524" s="78"/>
      <c r="T524" s="79"/>
      <c r="AT524" s="16" t="s">
        <v>135</v>
      </c>
      <c r="AU524" s="16" t="s">
        <v>84</v>
      </c>
    </row>
    <row r="525" s="11" customFormat="1">
      <c r="B525" s="218"/>
      <c r="C525" s="219"/>
      <c r="D525" s="215" t="s">
        <v>137</v>
      </c>
      <c r="E525" s="220" t="s">
        <v>28</v>
      </c>
      <c r="F525" s="221" t="s">
        <v>644</v>
      </c>
      <c r="G525" s="219"/>
      <c r="H525" s="220" t="s">
        <v>28</v>
      </c>
      <c r="I525" s="222"/>
      <c r="J525" s="219"/>
      <c r="K525" s="219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137</v>
      </c>
      <c r="AU525" s="227" t="s">
        <v>84</v>
      </c>
      <c r="AV525" s="11" t="s">
        <v>82</v>
      </c>
      <c r="AW525" s="11" t="s">
        <v>35</v>
      </c>
      <c r="AX525" s="11" t="s">
        <v>74</v>
      </c>
      <c r="AY525" s="227" t="s">
        <v>126</v>
      </c>
    </row>
    <row r="526" s="12" customFormat="1">
      <c r="B526" s="228"/>
      <c r="C526" s="229"/>
      <c r="D526" s="215" t="s">
        <v>137</v>
      </c>
      <c r="E526" s="230" t="s">
        <v>28</v>
      </c>
      <c r="F526" s="231" t="s">
        <v>628</v>
      </c>
      <c r="G526" s="229"/>
      <c r="H526" s="232">
        <v>160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137</v>
      </c>
      <c r="AU526" s="238" t="s">
        <v>84</v>
      </c>
      <c r="AV526" s="12" t="s">
        <v>84</v>
      </c>
      <c r="AW526" s="12" t="s">
        <v>35</v>
      </c>
      <c r="AX526" s="12" t="s">
        <v>82</v>
      </c>
      <c r="AY526" s="238" t="s">
        <v>126</v>
      </c>
    </row>
    <row r="527" s="1" customFormat="1" ht="16.5" customHeight="1">
      <c r="B527" s="37"/>
      <c r="C527" s="261" t="s">
        <v>751</v>
      </c>
      <c r="D527" s="261" t="s">
        <v>270</v>
      </c>
      <c r="E527" s="262" t="s">
        <v>646</v>
      </c>
      <c r="F527" s="263" t="s">
        <v>647</v>
      </c>
      <c r="G527" s="264" t="s">
        <v>375</v>
      </c>
      <c r="H527" s="265">
        <v>160</v>
      </c>
      <c r="I527" s="266"/>
      <c r="J527" s="267">
        <f>ROUND(I527*H527,2)</f>
        <v>0</v>
      </c>
      <c r="K527" s="263" t="s">
        <v>28</v>
      </c>
      <c r="L527" s="268"/>
      <c r="M527" s="269" t="s">
        <v>28</v>
      </c>
      <c r="N527" s="270" t="s">
        <v>45</v>
      </c>
      <c r="O527" s="78"/>
      <c r="P527" s="212">
        <f>O527*H527</f>
        <v>0</v>
      </c>
      <c r="Q527" s="212">
        <v>0.00050000000000000001</v>
      </c>
      <c r="R527" s="212">
        <f>Q527*H527</f>
        <v>0.080000000000000002</v>
      </c>
      <c r="S527" s="212">
        <v>0</v>
      </c>
      <c r="T527" s="213">
        <f>S527*H527</f>
        <v>0</v>
      </c>
      <c r="AR527" s="16" t="s">
        <v>183</v>
      </c>
      <c r="AT527" s="16" t="s">
        <v>270</v>
      </c>
      <c r="AU527" s="16" t="s">
        <v>84</v>
      </c>
      <c r="AY527" s="16" t="s">
        <v>126</v>
      </c>
      <c r="BE527" s="214">
        <f>IF(N527="základní",J527,0)</f>
        <v>0</v>
      </c>
      <c r="BF527" s="214">
        <f>IF(N527="snížená",J527,0)</f>
        <v>0</v>
      </c>
      <c r="BG527" s="214">
        <f>IF(N527="zákl. přenesená",J527,0)</f>
        <v>0</v>
      </c>
      <c r="BH527" s="214">
        <f>IF(N527="sníž. přenesená",J527,0)</f>
        <v>0</v>
      </c>
      <c r="BI527" s="214">
        <f>IF(N527="nulová",J527,0)</f>
        <v>0</v>
      </c>
      <c r="BJ527" s="16" t="s">
        <v>82</v>
      </c>
      <c r="BK527" s="214">
        <f>ROUND(I527*H527,2)</f>
        <v>0</v>
      </c>
      <c r="BL527" s="16" t="s">
        <v>133</v>
      </c>
      <c r="BM527" s="16" t="s">
        <v>1052</v>
      </c>
    </row>
    <row r="528" s="1" customFormat="1">
      <c r="B528" s="37"/>
      <c r="C528" s="38"/>
      <c r="D528" s="215" t="s">
        <v>135</v>
      </c>
      <c r="E528" s="38"/>
      <c r="F528" s="216" t="s">
        <v>649</v>
      </c>
      <c r="G528" s="38"/>
      <c r="H528" s="38"/>
      <c r="I528" s="129"/>
      <c r="J528" s="38"/>
      <c r="K528" s="38"/>
      <c r="L528" s="42"/>
      <c r="M528" s="217"/>
      <c r="N528" s="78"/>
      <c r="O528" s="78"/>
      <c r="P528" s="78"/>
      <c r="Q528" s="78"/>
      <c r="R528" s="78"/>
      <c r="S528" s="78"/>
      <c r="T528" s="79"/>
      <c r="AT528" s="16" t="s">
        <v>135</v>
      </c>
      <c r="AU528" s="16" t="s">
        <v>84</v>
      </c>
    </row>
    <row r="529" s="11" customFormat="1">
      <c r="B529" s="218"/>
      <c r="C529" s="219"/>
      <c r="D529" s="215" t="s">
        <v>137</v>
      </c>
      <c r="E529" s="220" t="s">
        <v>28</v>
      </c>
      <c r="F529" s="221" t="s">
        <v>650</v>
      </c>
      <c r="G529" s="219"/>
      <c r="H529" s="220" t="s">
        <v>28</v>
      </c>
      <c r="I529" s="222"/>
      <c r="J529" s="219"/>
      <c r="K529" s="219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137</v>
      </c>
      <c r="AU529" s="227" t="s">
        <v>84</v>
      </c>
      <c r="AV529" s="11" t="s">
        <v>82</v>
      </c>
      <c r="AW529" s="11" t="s">
        <v>35</v>
      </c>
      <c r="AX529" s="11" t="s">
        <v>74</v>
      </c>
      <c r="AY529" s="227" t="s">
        <v>126</v>
      </c>
    </row>
    <row r="530" s="12" customFormat="1">
      <c r="B530" s="228"/>
      <c r="C530" s="229"/>
      <c r="D530" s="215" t="s">
        <v>137</v>
      </c>
      <c r="E530" s="230" t="s">
        <v>28</v>
      </c>
      <c r="F530" s="231" t="s">
        <v>628</v>
      </c>
      <c r="G530" s="229"/>
      <c r="H530" s="232">
        <v>160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137</v>
      </c>
      <c r="AU530" s="238" t="s">
        <v>84</v>
      </c>
      <c r="AV530" s="12" t="s">
        <v>84</v>
      </c>
      <c r="AW530" s="12" t="s">
        <v>35</v>
      </c>
      <c r="AX530" s="12" t="s">
        <v>82</v>
      </c>
      <c r="AY530" s="238" t="s">
        <v>126</v>
      </c>
    </row>
    <row r="531" s="1" customFormat="1" ht="16.5" customHeight="1">
      <c r="B531" s="37"/>
      <c r="C531" s="203" t="s">
        <v>756</v>
      </c>
      <c r="D531" s="203" t="s">
        <v>128</v>
      </c>
      <c r="E531" s="204" t="s">
        <v>1053</v>
      </c>
      <c r="F531" s="205" t="s">
        <v>1054</v>
      </c>
      <c r="G531" s="206" t="s">
        <v>375</v>
      </c>
      <c r="H531" s="207">
        <v>110</v>
      </c>
      <c r="I531" s="208"/>
      <c r="J531" s="209">
        <f>ROUND(I531*H531,2)</f>
        <v>0</v>
      </c>
      <c r="K531" s="205" t="s">
        <v>132</v>
      </c>
      <c r="L531" s="42"/>
      <c r="M531" s="210" t="s">
        <v>28</v>
      </c>
      <c r="N531" s="211" t="s">
        <v>45</v>
      </c>
      <c r="O531" s="78"/>
      <c r="P531" s="212">
        <f>O531*H531</f>
        <v>0</v>
      </c>
      <c r="Q531" s="212">
        <v>0.59184000000000003</v>
      </c>
      <c r="R531" s="212">
        <f>Q531*H531</f>
        <v>65.102400000000003</v>
      </c>
      <c r="S531" s="212">
        <v>0</v>
      </c>
      <c r="T531" s="213">
        <f>S531*H531</f>
        <v>0</v>
      </c>
      <c r="AR531" s="16" t="s">
        <v>133</v>
      </c>
      <c r="AT531" s="16" t="s">
        <v>128</v>
      </c>
      <c r="AU531" s="16" t="s">
        <v>84</v>
      </c>
      <c r="AY531" s="16" t="s">
        <v>126</v>
      </c>
      <c r="BE531" s="214">
        <f>IF(N531="základní",J531,0)</f>
        <v>0</v>
      </c>
      <c r="BF531" s="214">
        <f>IF(N531="snížená",J531,0)</f>
        <v>0</v>
      </c>
      <c r="BG531" s="214">
        <f>IF(N531="zákl. přenesená",J531,0)</f>
        <v>0</v>
      </c>
      <c r="BH531" s="214">
        <f>IF(N531="sníž. přenesená",J531,0)</f>
        <v>0</v>
      </c>
      <c r="BI531" s="214">
        <f>IF(N531="nulová",J531,0)</f>
        <v>0</v>
      </c>
      <c r="BJ531" s="16" t="s">
        <v>82</v>
      </c>
      <c r="BK531" s="214">
        <f>ROUND(I531*H531,2)</f>
        <v>0</v>
      </c>
      <c r="BL531" s="16" t="s">
        <v>133</v>
      </c>
      <c r="BM531" s="16" t="s">
        <v>1055</v>
      </c>
    </row>
    <row r="532" s="1" customFormat="1">
      <c r="B532" s="37"/>
      <c r="C532" s="38"/>
      <c r="D532" s="215" t="s">
        <v>135</v>
      </c>
      <c r="E532" s="38"/>
      <c r="F532" s="216" t="s">
        <v>1056</v>
      </c>
      <c r="G532" s="38"/>
      <c r="H532" s="38"/>
      <c r="I532" s="129"/>
      <c r="J532" s="38"/>
      <c r="K532" s="38"/>
      <c r="L532" s="42"/>
      <c r="M532" s="217"/>
      <c r="N532" s="78"/>
      <c r="O532" s="78"/>
      <c r="P532" s="78"/>
      <c r="Q532" s="78"/>
      <c r="R532" s="78"/>
      <c r="S532" s="78"/>
      <c r="T532" s="79"/>
      <c r="AT532" s="16" t="s">
        <v>135</v>
      </c>
      <c r="AU532" s="16" t="s">
        <v>84</v>
      </c>
    </row>
    <row r="533" s="11" customFormat="1">
      <c r="B533" s="218"/>
      <c r="C533" s="219"/>
      <c r="D533" s="215" t="s">
        <v>137</v>
      </c>
      <c r="E533" s="220" t="s">
        <v>28</v>
      </c>
      <c r="F533" s="221" t="s">
        <v>138</v>
      </c>
      <c r="G533" s="219"/>
      <c r="H533" s="220" t="s">
        <v>28</v>
      </c>
      <c r="I533" s="222"/>
      <c r="J533" s="219"/>
      <c r="K533" s="219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137</v>
      </c>
      <c r="AU533" s="227" t="s">
        <v>84</v>
      </c>
      <c r="AV533" s="11" t="s">
        <v>82</v>
      </c>
      <c r="AW533" s="11" t="s">
        <v>35</v>
      </c>
      <c r="AX533" s="11" t="s">
        <v>74</v>
      </c>
      <c r="AY533" s="227" t="s">
        <v>126</v>
      </c>
    </row>
    <row r="534" s="12" customFormat="1">
      <c r="B534" s="228"/>
      <c r="C534" s="229"/>
      <c r="D534" s="215" t="s">
        <v>137</v>
      </c>
      <c r="E534" s="230" t="s">
        <v>28</v>
      </c>
      <c r="F534" s="231" t="s">
        <v>1057</v>
      </c>
      <c r="G534" s="229"/>
      <c r="H534" s="232">
        <v>110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AT534" s="238" t="s">
        <v>137</v>
      </c>
      <c r="AU534" s="238" t="s">
        <v>84</v>
      </c>
      <c r="AV534" s="12" t="s">
        <v>84</v>
      </c>
      <c r="AW534" s="12" t="s">
        <v>35</v>
      </c>
      <c r="AX534" s="12" t="s">
        <v>82</v>
      </c>
      <c r="AY534" s="238" t="s">
        <v>126</v>
      </c>
    </row>
    <row r="535" s="11" customFormat="1">
      <c r="B535" s="218"/>
      <c r="C535" s="219"/>
      <c r="D535" s="215" t="s">
        <v>137</v>
      </c>
      <c r="E535" s="220" t="s">
        <v>28</v>
      </c>
      <c r="F535" s="221" t="s">
        <v>1058</v>
      </c>
      <c r="G535" s="219"/>
      <c r="H535" s="220" t="s">
        <v>28</v>
      </c>
      <c r="I535" s="222"/>
      <c r="J535" s="219"/>
      <c r="K535" s="219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137</v>
      </c>
      <c r="AU535" s="227" t="s">
        <v>84</v>
      </c>
      <c r="AV535" s="11" t="s">
        <v>82</v>
      </c>
      <c r="AW535" s="11" t="s">
        <v>35</v>
      </c>
      <c r="AX535" s="11" t="s">
        <v>74</v>
      </c>
      <c r="AY535" s="227" t="s">
        <v>126</v>
      </c>
    </row>
    <row r="536" s="11" customFormat="1">
      <c r="B536" s="218"/>
      <c r="C536" s="219"/>
      <c r="D536" s="215" t="s">
        <v>137</v>
      </c>
      <c r="E536" s="220" t="s">
        <v>28</v>
      </c>
      <c r="F536" s="221" t="s">
        <v>1059</v>
      </c>
      <c r="G536" s="219"/>
      <c r="H536" s="220" t="s">
        <v>28</v>
      </c>
      <c r="I536" s="222"/>
      <c r="J536" s="219"/>
      <c r="K536" s="219"/>
      <c r="L536" s="223"/>
      <c r="M536" s="224"/>
      <c r="N536" s="225"/>
      <c r="O536" s="225"/>
      <c r="P536" s="225"/>
      <c r="Q536" s="225"/>
      <c r="R536" s="225"/>
      <c r="S536" s="225"/>
      <c r="T536" s="226"/>
      <c r="AT536" s="227" t="s">
        <v>137</v>
      </c>
      <c r="AU536" s="227" t="s">
        <v>84</v>
      </c>
      <c r="AV536" s="11" t="s">
        <v>82</v>
      </c>
      <c r="AW536" s="11" t="s">
        <v>35</v>
      </c>
      <c r="AX536" s="11" t="s">
        <v>74</v>
      </c>
      <c r="AY536" s="227" t="s">
        <v>126</v>
      </c>
    </row>
    <row r="537" s="11" customFormat="1">
      <c r="B537" s="218"/>
      <c r="C537" s="219"/>
      <c r="D537" s="215" t="s">
        <v>137</v>
      </c>
      <c r="E537" s="220" t="s">
        <v>28</v>
      </c>
      <c r="F537" s="221" t="s">
        <v>1060</v>
      </c>
      <c r="G537" s="219"/>
      <c r="H537" s="220" t="s">
        <v>28</v>
      </c>
      <c r="I537" s="222"/>
      <c r="J537" s="219"/>
      <c r="K537" s="219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137</v>
      </c>
      <c r="AU537" s="227" t="s">
        <v>84</v>
      </c>
      <c r="AV537" s="11" t="s">
        <v>82</v>
      </c>
      <c r="AW537" s="11" t="s">
        <v>35</v>
      </c>
      <c r="AX537" s="11" t="s">
        <v>74</v>
      </c>
      <c r="AY537" s="227" t="s">
        <v>126</v>
      </c>
    </row>
    <row r="538" s="1" customFormat="1" ht="16.5" customHeight="1">
      <c r="B538" s="37"/>
      <c r="C538" s="261" t="s">
        <v>760</v>
      </c>
      <c r="D538" s="261" t="s">
        <v>270</v>
      </c>
      <c r="E538" s="262" t="s">
        <v>1061</v>
      </c>
      <c r="F538" s="263" t="s">
        <v>1062</v>
      </c>
      <c r="G538" s="264" t="s">
        <v>345</v>
      </c>
      <c r="H538" s="265">
        <v>14</v>
      </c>
      <c r="I538" s="266"/>
      <c r="J538" s="267">
        <f>ROUND(I538*H538,2)</f>
        <v>0</v>
      </c>
      <c r="K538" s="263" t="s">
        <v>132</v>
      </c>
      <c r="L538" s="268"/>
      <c r="M538" s="269" t="s">
        <v>28</v>
      </c>
      <c r="N538" s="270" t="s">
        <v>45</v>
      </c>
      <c r="O538" s="78"/>
      <c r="P538" s="212">
        <f>O538*H538</f>
        <v>0</v>
      </c>
      <c r="Q538" s="212">
        <v>0.39400000000000002</v>
      </c>
      <c r="R538" s="212">
        <f>Q538*H538</f>
        <v>5.516</v>
      </c>
      <c r="S538" s="212">
        <v>0</v>
      </c>
      <c r="T538" s="213">
        <f>S538*H538</f>
        <v>0</v>
      </c>
      <c r="AR538" s="16" t="s">
        <v>183</v>
      </c>
      <c r="AT538" s="16" t="s">
        <v>270</v>
      </c>
      <c r="AU538" s="16" t="s">
        <v>84</v>
      </c>
      <c r="AY538" s="16" t="s">
        <v>126</v>
      </c>
      <c r="BE538" s="214">
        <f>IF(N538="základní",J538,0)</f>
        <v>0</v>
      </c>
      <c r="BF538" s="214">
        <f>IF(N538="snížená",J538,0)</f>
        <v>0</v>
      </c>
      <c r="BG538" s="214">
        <f>IF(N538="zákl. přenesená",J538,0)</f>
        <v>0</v>
      </c>
      <c r="BH538" s="214">
        <f>IF(N538="sníž. přenesená",J538,0)</f>
        <v>0</v>
      </c>
      <c r="BI538" s="214">
        <f>IF(N538="nulová",J538,0)</f>
        <v>0</v>
      </c>
      <c r="BJ538" s="16" t="s">
        <v>82</v>
      </c>
      <c r="BK538" s="214">
        <f>ROUND(I538*H538,2)</f>
        <v>0</v>
      </c>
      <c r="BL538" s="16" t="s">
        <v>133</v>
      </c>
      <c r="BM538" s="16" t="s">
        <v>1063</v>
      </c>
    </row>
    <row r="539" s="1" customFormat="1">
      <c r="B539" s="37"/>
      <c r="C539" s="38"/>
      <c r="D539" s="215" t="s">
        <v>135</v>
      </c>
      <c r="E539" s="38"/>
      <c r="F539" s="216" t="s">
        <v>1062</v>
      </c>
      <c r="G539" s="38"/>
      <c r="H539" s="38"/>
      <c r="I539" s="129"/>
      <c r="J539" s="38"/>
      <c r="K539" s="38"/>
      <c r="L539" s="42"/>
      <c r="M539" s="217"/>
      <c r="N539" s="78"/>
      <c r="O539" s="78"/>
      <c r="P539" s="78"/>
      <c r="Q539" s="78"/>
      <c r="R539" s="78"/>
      <c r="S539" s="78"/>
      <c r="T539" s="79"/>
      <c r="AT539" s="16" t="s">
        <v>135</v>
      </c>
      <c r="AU539" s="16" t="s">
        <v>84</v>
      </c>
    </row>
    <row r="540" s="11" customFormat="1">
      <c r="B540" s="218"/>
      <c r="C540" s="219"/>
      <c r="D540" s="215" t="s">
        <v>137</v>
      </c>
      <c r="E540" s="220" t="s">
        <v>28</v>
      </c>
      <c r="F540" s="221" t="s">
        <v>1064</v>
      </c>
      <c r="G540" s="219"/>
      <c r="H540" s="220" t="s">
        <v>28</v>
      </c>
      <c r="I540" s="222"/>
      <c r="J540" s="219"/>
      <c r="K540" s="219"/>
      <c r="L540" s="223"/>
      <c r="M540" s="224"/>
      <c r="N540" s="225"/>
      <c r="O540" s="225"/>
      <c r="P540" s="225"/>
      <c r="Q540" s="225"/>
      <c r="R540" s="225"/>
      <c r="S540" s="225"/>
      <c r="T540" s="226"/>
      <c r="AT540" s="227" t="s">
        <v>137</v>
      </c>
      <c r="AU540" s="227" t="s">
        <v>84</v>
      </c>
      <c r="AV540" s="11" t="s">
        <v>82</v>
      </c>
      <c r="AW540" s="11" t="s">
        <v>35</v>
      </c>
      <c r="AX540" s="11" t="s">
        <v>74</v>
      </c>
      <c r="AY540" s="227" t="s">
        <v>126</v>
      </c>
    </row>
    <row r="541" s="11" customFormat="1">
      <c r="B541" s="218"/>
      <c r="C541" s="219"/>
      <c r="D541" s="215" t="s">
        <v>137</v>
      </c>
      <c r="E541" s="220" t="s">
        <v>28</v>
      </c>
      <c r="F541" s="221" t="s">
        <v>1065</v>
      </c>
      <c r="G541" s="219"/>
      <c r="H541" s="220" t="s">
        <v>28</v>
      </c>
      <c r="I541" s="222"/>
      <c r="J541" s="219"/>
      <c r="K541" s="219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137</v>
      </c>
      <c r="AU541" s="227" t="s">
        <v>84</v>
      </c>
      <c r="AV541" s="11" t="s">
        <v>82</v>
      </c>
      <c r="AW541" s="11" t="s">
        <v>35</v>
      </c>
      <c r="AX541" s="11" t="s">
        <v>74</v>
      </c>
      <c r="AY541" s="227" t="s">
        <v>126</v>
      </c>
    </row>
    <row r="542" s="12" customFormat="1">
      <c r="B542" s="228"/>
      <c r="C542" s="229"/>
      <c r="D542" s="215" t="s">
        <v>137</v>
      </c>
      <c r="E542" s="230" t="s">
        <v>28</v>
      </c>
      <c r="F542" s="231" t="s">
        <v>1066</v>
      </c>
      <c r="G542" s="229"/>
      <c r="H542" s="232">
        <v>14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AT542" s="238" t="s">
        <v>137</v>
      </c>
      <c r="AU542" s="238" t="s">
        <v>84</v>
      </c>
      <c r="AV542" s="12" t="s">
        <v>84</v>
      </c>
      <c r="AW542" s="12" t="s">
        <v>35</v>
      </c>
      <c r="AX542" s="12" t="s">
        <v>82</v>
      </c>
      <c r="AY542" s="238" t="s">
        <v>126</v>
      </c>
    </row>
    <row r="543" s="1" customFormat="1" ht="16.5" customHeight="1">
      <c r="B543" s="37"/>
      <c r="C543" s="203" t="s">
        <v>651</v>
      </c>
      <c r="D543" s="203" t="s">
        <v>128</v>
      </c>
      <c r="E543" s="204" t="s">
        <v>1067</v>
      </c>
      <c r="F543" s="205" t="s">
        <v>1068</v>
      </c>
      <c r="G543" s="206" t="s">
        <v>345</v>
      </c>
      <c r="H543" s="207">
        <v>2</v>
      </c>
      <c r="I543" s="208"/>
      <c r="J543" s="209">
        <f>ROUND(I543*H543,2)</f>
        <v>0</v>
      </c>
      <c r="K543" s="205" t="s">
        <v>132</v>
      </c>
      <c r="L543" s="42"/>
      <c r="M543" s="210" t="s">
        <v>28</v>
      </c>
      <c r="N543" s="211" t="s">
        <v>45</v>
      </c>
      <c r="O543" s="78"/>
      <c r="P543" s="212">
        <f>O543*H543</f>
        <v>0</v>
      </c>
      <c r="Q543" s="212">
        <v>0.35743999999999998</v>
      </c>
      <c r="R543" s="212">
        <f>Q543*H543</f>
        <v>0.71487999999999996</v>
      </c>
      <c r="S543" s="212">
        <v>0</v>
      </c>
      <c r="T543" s="213">
        <f>S543*H543</f>
        <v>0</v>
      </c>
      <c r="AR543" s="16" t="s">
        <v>133</v>
      </c>
      <c r="AT543" s="16" t="s">
        <v>128</v>
      </c>
      <c r="AU543" s="16" t="s">
        <v>84</v>
      </c>
      <c r="AY543" s="16" t="s">
        <v>126</v>
      </c>
      <c r="BE543" s="214">
        <f>IF(N543="základní",J543,0)</f>
        <v>0</v>
      </c>
      <c r="BF543" s="214">
        <f>IF(N543="snížená",J543,0)</f>
        <v>0</v>
      </c>
      <c r="BG543" s="214">
        <f>IF(N543="zákl. přenesená",J543,0)</f>
        <v>0</v>
      </c>
      <c r="BH543" s="214">
        <f>IF(N543="sníž. přenesená",J543,0)</f>
        <v>0</v>
      </c>
      <c r="BI543" s="214">
        <f>IF(N543="nulová",J543,0)</f>
        <v>0</v>
      </c>
      <c r="BJ543" s="16" t="s">
        <v>82</v>
      </c>
      <c r="BK543" s="214">
        <f>ROUND(I543*H543,2)</f>
        <v>0</v>
      </c>
      <c r="BL543" s="16" t="s">
        <v>133</v>
      </c>
      <c r="BM543" s="16" t="s">
        <v>1069</v>
      </c>
    </row>
    <row r="544" s="1" customFormat="1">
      <c r="B544" s="37"/>
      <c r="C544" s="38"/>
      <c r="D544" s="215" t="s">
        <v>135</v>
      </c>
      <c r="E544" s="38"/>
      <c r="F544" s="216" t="s">
        <v>1070</v>
      </c>
      <c r="G544" s="38"/>
      <c r="H544" s="38"/>
      <c r="I544" s="129"/>
      <c r="J544" s="38"/>
      <c r="K544" s="38"/>
      <c r="L544" s="42"/>
      <c r="M544" s="217"/>
      <c r="N544" s="78"/>
      <c r="O544" s="78"/>
      <c r="P544" s="78"/>
      <c r="Q544" s="78"/>
      <c r="R544" s="78"/>
      <c r="S544" s="78"/>
      <c r="T544" s="79"/>
      <c r="AT544" s="16" t="s">
        <v>135</v>
      </c>
      <c r="AU544" s="16" t="s">
        <v>84</v>
      </c>
    </row>
    <row r="545" s="11" customFormat="1">
      <c r="B545" s="218"/>
      <c r="C545" s="219"/>
      <c r="D545" s="215" t="s">
        <v>137</v>
      </c>
      <c r="E545" s="220" t="s">
        <v>28</v>
      </c>
      <c r="F545" s="221" t="s">
        <v>1071</v>
      </c>
      <c r="G545" s="219"/>
      <c r="H545" s="220" t="s">
        <v>28</v>
      </c>
      <c r="I545" s="222"/>
      <c r="J545" s="219"/>
      <c r="K545" s="219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137</v>
      </c>
      <c r="AU545" s="227" t="s">
        <v>84</v>
      </c>
      <c r="AV545" s="11" t="s">
        <v>82</v>
      </c>
      <c r="AW545" s="11" t="s">
        <v>35</v>
      </c>
      <c r="AX545" s="11" t="s">
        <v>74</v>
      </c>
      <c r="AY545" s="227" t="s">
        <v>126</v>
      </c>
    </row>
    <row r="546" s="11" customFormat="1">
      <c r="B546" s="218"/>
      <c r="C546" s="219"/>
      <c r="D546" s="215" t="s">
        <v>137</v>
      </c>
      <c r="E546" s="220" t="s">
        <v>28</v>
      </c>
      <c r="F546" s="221" t="s">
        <v>1072</v>
      </c>
      <c r="G546" s="219"/>
      <c r="H546" s="220" t="s">
        <v>28</v>
      </c>
      <c r="I546" s="222"/>
      <c r="J546" s="219"/>
      <c r="K546" s="219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137</v>
      </c>
      <c r="AU546" s="227" t="s">
        <v>84</v>
      </c>
      <c r="AV546" s="11" t="s">
        <v>82</v>
      </c>
      <c r="AW546" s="11" t="s">
        <v>35</v>
      </c>
      <c r="AX546" s="11" t="s">
        <v>74</v>
      </c>
      <c r="AY546" s="227" t="s">
        <v>126</v>
      </c>
    </row>
    <row r="547" s="12" customFormat="1">
      <c r="B547" s="228"/>
      <c r="C547" s="229"/>
      <c r="D547" s="215" t="s">
        <v>137</v>
      </c>
      <c r="E547" s="230" t="s">
        <v>28</v>
      </c>
      <c r="F547" s="231" t="s">
        <v>84</v>
      </c>
      <c r="G547" s="229"/>
      <c r="H547" s="232">
        <v>2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137</v>
      </c>
      <c r="AU547" s="238" t="s">
        <v>84</v>
      </c>
      <c r="AV547" s="12" t="s">
        <v>84</v>
      </c>
      <c r="AW547" s="12" t="s">
        <v>35</v>
      </c>
      <c r="AX547" s="12" t="s">
        <v>82</v>
      </c>
      <c r="AY547" s="238" t="s">
        <v>126</v>
      </c>
    </row>
    <row r="548" s="10" customFormat="1" ht="22.8" customHeight="1">
      <c r="B548" s="187"/>
      <c r="C548" s="188"/>
      <c r="D548" s="189" t="s">
        <v>73</v>
      </c>
      <c r="E548" s="201" t="s">
        <v>651</v>
      </c>
      <c r="F548" s="201" t="s">
        <v>652</v>
      </c>
      <c r="G548" s="188"/>
      <c r="H548" s="188"/>
      <c r="I548" s="191"/>
      <c r="J548" s="202">
        <f>BK548</f>
        <v>0</v>
      </c>
      <c r="K548" s="188"/>
      <c r="L548" s="193"/>
      <c r="M548" s="194"/>
      <c r="N548" s="195"/>
      <c r="O548" s="195"/>
      <c r="P548" s="196">
        <f>SUM(P549:P587)</f>
        <v>0</v>
      </c>
      <c r="Q548" s="195"/>
      <c r="R548" s="196">
        <f>SUM(R549:R587)</f>
        <v>0</v>
      </c>
      <c r="S548" s="195"/>
      <c r="T548" s="197">
        <f>SUM(T549:T587)</f>
        <v>278.10399999999993</v>
      </c>
      <c r="AR548" s="198" t="s">
        <v>82</v>
      </c>
      <c r="AT548" s="199" t="s">
        <v>73</v>
      </c>
      <c r="AU548" s="199" t="s">
        <v>82</v>
      </c>
      <c r="AY548" s="198" t="s">
        <v>126</v>
      </c>
      <c r="BK548" s="200">
        <f>SUM(BK549:BK587)</f>
        <v>0</v>
      </c>
    </row>
    <row r="549" s="1" customFormat="1" ht="16.5" customHeight="1">
      <c r="B549" s="37"/>
      <c r="C549" s="203" t="s">
        <v>1073</v>
      </c>
      <c r="D549" s="203" t="s">
        <v>128</v>
      </c>
      <c r="E549" s="204" t="s">
        <v>654</v>
      </c>
      <c r="F549" s="205" t="s">
        <v>655</v>
      </c>
      <c r="G549" s="206" t="s">
        <v>375</v>
      </c>
      <c r="H549" s="207">
        <v>120</v>
      </c>
      <c r="I549" s="208"/>
      <c r="J549" s="209">
        <f>ROUND(I549*H549,2)</f>
        <v>0</v>
      </c>
      <c r="K549" s="205" t="s">
        <v>132</v>
      </c>
      <c r="L549" s="42"/>
      <c r="M549" s="210" t="s">
        <v>28</v>
      </c>
      <c r="N549" s="211" t="s">
        <v>45</v>
      </c>
      <c r="O549" s="78"/>
      <c r="P549" s="212">
        <f>O549*H549</f>
        <v>0</v>
      </c>
      <c r="Q549" s="212">
        <v>0</v>
      </c>
      <c r="R549" s="212">
        <f>Q549*H549</f>
        <v>0</v>
      </c>
      <c r="S549" s="212">
        <v>0.20499999999999999</v>
      </c>
      <c r="T549" s="213">
        <f>S549*H549</f>
        <v>24.599999999999998</v>
      </c>
      <c r="AR549" s="16" t="s">
        <v>133</v>
      </c>
      <c r="AT549" s="16" t="s">
        <v>128</v>
      </c>
      <c r="AU549" s="16" t="s">
        <v>84</v>
      </c>
      <c r="AY549" s="16" t="s">
        <v>126</v>
      </c>
      <c r="BE549" s="214">
        <f>IF(N549="základní",J549,0)</f>
        <v>0</v>
      </c>
      <c r="BF549" s="214">
        <f>IF(N549="snížená",J549,0)</f>
        <v>0</v>
      </c>
      <c r="BG549" s="214">
        <f>IF(N549="zákl. přenesená",J549,0)</f>
        <v>0</v>
      </c>
      <c r="BH549" s="214">
        <f>IF(N549="sníž. přenesená",J549,0)</f>
        <v>0</v>
      </c>
      <c r="BI549" s="214">
        <f>IF(N549="nulová",J549,0)</f>
        <v>0</v>
      </c>
      <c r="BJ549" s="16" t="s">
        <v>82</v>
      </c>
      <c r="BK549" s="214">
        <f>ROUND(I549*H549,2)</f>
        <v>0</v>
      </c>
      <c r="BL549" s="16" t="s">
        <v>133</v>
      </c>
      <c r="BM549" s="16" t="s">
        <v>1074</v>
      </c>
    </row>
    <row r="550" s="1" customFormat="1">
      <c r="B550" s="37"/>
      <c r="C550" s="38"/>
      <c r="D550" s="215" t="s">
        <v>135</v>
      </c>
      <c r="E550" s="38"/>
      <c r="F550" s="216" t="s">
        <v>657</v>
      </c>
      <c r="G550" s="38"/>
      <c r="H550" s="38"/>
      <c r="I550" s="129"/>
      <c r="J550" s="38"/>
      <c r="K550" s="38"/>
      <c r="L550" s="42"/>
      <c r="M550" s="217"/>
      <c r="N550" s="78"/>
      <c r="O550" s="78"/>
      <c r="P550" s="78"/>
      <c r="Q550" s="78"/>
      <c r="R550" s="78"/>
      <c r="S550" s="78"/>
      <c r="T550" s="79"/>
      <c r="AT550" s="16" t="s">
        <v>135</v>
      </c>
      <c r="AU550" s="16" t="s">
        <v>84</v>
      </c>
    </row>
    <row r="551" s="11" customFormat="1">
      <c r="B551" s="218"/>
      <c r="C551" s="219"/>
      <c r="D551" s="215" t="s">
        <v>137</v>
      </c>
      <c r="E551" s="220" t="s">
        <v>28</v>
      </c>
      <c r="F551" s="221" t="s">
        <v>658</v>
      </c>
      <c r="G551" s="219"/>
      <c r="H551" s="220" t="s">
        <v>28</v>
      </c>
      <c r="I551" s="222"/>
      <c r="J551" s="219"/>
      <c r="K551" s="219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137</v>
      </c>
      <c r="AU551" s="227" t="s">
        <v>84</v>
      </c>
      <c r="AV551" s="11" t="s">
        <v>82</v>
      </c>
      <c r="AW551" s="11" t="s">
        <v>35</v>
      </c>
      <c r="AX551" s="11" t="s">
        <v>74</v>
      </c>
      <c r="AY551" s="227" t="s">
        <v>126</v>
      </c>
    </row>
    <row r="552" s="12" customFormat="1">
      <c r="B552" s="228"/>
      <c r="C552" s="229"/>
      <c r="D552" s="215" t="s">
        <v>137</v>
      </c>
      <c r="E552" s="230" t="s">
        <v>28</v>
      </c>
      <c r="F552" s="231" t="s">
        <v>1075</v>
      </c>
      <c r="G552" s="229"/>
      <c r="H552" s="232">
        <v>120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137</v>
      </c>
      <c r="AU552" s="238" t="s">
        <v>84</v>
      </c>
      <c r="AV552" s="12" t="s">
        <v>84</v>
      </c>
      <c r="AW552" s="12" t="s">
        <v>35</v>
      </c>
      <c r="AX552" s="12" t="s">
        <v>82</v>
      </c>
      <c r="AY552" s="238" t="s">
        <v>126</v>
      </c>
    </row>
    <row r="553" s="1" customFormat="1" ht="16.5" customHeight="1">
      <c r="B553" s="37"/>
      <c r="C553" s="203" t="s">
        <v>1076</v>
      </c>
      <c r="D553" s="203" t="s">
        <v>128</v>
      </c>
      <c r="E553" s="204" t="s">
        <v>668</v>
      </c>
      <c r="F553" s="205" t="s">
        <v>669</v>
      </c>
      <c r="G553" s="206" t="s">
        <v>186</v>
      </c>
      <c r="H553" s="207">
        <v>880</v>
      </c>
      <c r="I553" s="208"/>
      <c r="J553" s="209">
        <f>ROUND(I553*H553,2)</f>
        <v>0</v>
      </c>
      <c r="K553" s="205" t="s">
        <v>132</v>
      </c>
      <c r="L553" s="42"/>
      <c r="M553" s="210" t="s">
        <v>28</v>
      </c>
      <c r="N553" s="211" t="s">
        <v>45</v>
      </c>
      <c r="O553" s="78"/>
      <c r="P553" s="212">
        <f>O553*H553</f>
        <v>0</v>
      </c>
      <c r="Q553" s="212">
        <v>0</v>
      </c>
      <c r="R553" s="212">
        <f>Q553*H553</f>
        <v>0</v>
      </c>
      <c r="S553" s="212">
        <v>0.22</v>
      </c>
      <c r="T553" s="213">
        <f>S553*H553</f>
        <v>193.59999999999999</v>
      </c>
      <c r="AR553" s="16" t="s">
        <v>133</v>
      </c>
      <c r="AT553" s="16" t="s">
        <v>128</v>
      </c>
      <c r="AU553" s="16" t="s">
        <v>84</v>
      </c>
      <c r="AY553" s="16" t="s">
        <v>126</v>
      </c>
      <c r="BE553" s="214">
        <f>IF(N553="základní",J553,0)</f>
        <v>0</v>
      </c>
      <c r="BF553" s="214">
        <f>IF(N553="snížená",J553,0)</f>
        <v>0</v>
      </c>
      <c r="BG553" s="214">
        <f>IF(N553="zákl. přenesená",J553,0)</f>
        <v>0</v>
      </c>
      <c r="BH553" s="214">
        <f>IF(N553="sníž. přenesená",J553,0)</f>
        <v>0</v>
      </c>
      <c r="BI553" s="214">
        <f>IF(N553="nulová",J553,0)</f>
        <v>0</v>
      </c>
      <c r="BJ553" s="16" t="s">
        <v>82</v>
      </c>
      <c r="BK553" s="214">
        <f>ROUND(I553*H553,2)</f>
        <v>0</v>
      </c>
      <c r="BL553" s="16" t="s">
        <v>133</v>
      </c>
      <c r="BM553" s="16" t="s">
        <v>1077</v>
      </c>
    </row>
    <row r="554" s="1" customFormat="1">
      <c r="B554" s="37"/>
      <c r="C554" s="38"/>
      <c r="D554" s="215" t="s">
        <v>135</v>
      </c>
      <c r="E554" s="38"/>
      <c r="F554" s="216" t="s">
        <v>671</v>
      </c>
      <c r="G554" s="38"/>
      <c r="H554" s="38"/>
      <c r="I554" s="129"/>
      <c r="J554" s="38"/>
      <c r="K554" s="38"/>
      <c r="L554" s="42"/>
      <c r="M554" s="217"/>
      <c r="N554" s="78"/>
      <c r="O554" s="78"/>
      <c r="P554" s="78"/>
      <c r="Q554" s="78"/>
      <c r="R554" s="78"/>
      <c r="S554" s="78"/>
      <c r="T554" s="79"/>
      <c r="AT554" s="16" t="s">
        <v>135</v>
      </c>
      <c r="AU554" s="16" t="s">
        <v>84</v>
      </c>
    </row>
    <row r="555" s="1" customFormat="1" ht="16.5" customHeight="1">
      <c r="B555" s="37"/>
      <c r="C555" s="203" t="s">
        <v>1078</v>
      </c>
      <c r="D555" s="203" t="s">
        <v>128</v>
      </c>
      <c r="E555" s="204" t="s">
        <v>1079</v>
      </c>
      <c r="F555" s="205" t="s">
        <v>1080</v>
      </c>
      <c r="G555" s="206" t="s">
        <v>186</v>
      </c>
      <c r="H555" s="207">
        <v>15</v>
      </c>
      <c r="I555" s="208"/>
      <c r="J555" s="209">
        <f>ROUND(I555*H555,2)</f>
        <v>0</v>
      </c>
      <c r="K555" s="205" t="s">
        <v>132</v>
      </c>
      <c r="L555" s="42"/>
      <c r="M555" s="210" t="s">
        <v>28</v>
      </c>
      <c r="N555" s="211" t="s">
        <v>45</v>
      </c>
      <c r="O555" s="78"/>
      <c r="P555" s="212">
        <f>O555*H555</f>
        <v>0</v>
      </c>
      <c r="Q555" s="212">
        <v>0</v>
      </c>
      <c r="R555" s="212">
        <f>Q555*H555</f>
        <v>0</v>
      </c>
      <c r="S555" s="212">
        <v>0.32500000000000001</v>
      </c>
      <c r="T555" s="213">
        <f>S555*H555</f>
        <v>4.875</v>
      </c>
      <c r="AR555" s="16" t="s">
        <v>133</v>
      </c>
      <c r="AT555" s="16" t="s">
        <v>128</v>
      </c>
      <c r="AU555" s="16" t="s">
        <v>84</v>
      </c>
      <c r="AY555" s="16" t="s">
        <v>126</v>
      </c>
      <c r="BE555" s="214">
        <f>IF(N555="základní",J555,0)</f>
        <v>0</v>
      </c>
      <c r="BF555" s="214">
        <f>IF(N555="snížená",J555,0)</f>
        <v>0</v>
      </c>
      <c r="BG555" s="214">
        <f>IF(N555="zákl. přenesená",J555,0)</f>
        <v>0</v>
      </c>
      <c r="BH555" s="214">
        <f>IF(N555="sníž. přenesená",J555,0)</f>
        <v>0</v>
      </c>
      <c r="BI555" s="214">
        <f>IF(N555="nulová",J555,0)</f>
        <v>0</v>
      </c>
      <c r="BJ555" s="16" t="s">
        <v>82</v>
      </c>
      <c r="BK555" s="214">
        <f>ROUND(I555*H555,2)</f>
        <v>0</v>
      </c>
      <c r="BL555" s="16" t="s">
        <v>133</v>
      </c>
      <c r="BM555" s="16" t="s">
        <v>1081</v>
      </c>
    </row>
    <row r="556" s="1" customFormat="1">
      <c r="B556" s="37"/>
      <c r="C556" s="38"/>
      <c r="D556" s="215" t="s">
        <v>135</v>
      </c>
      <c r="E556" s="38"/>
      <c r="F556" s="216" t="s">
        <v>1082</v>
      </c>
      <c r="G556" s="38"/>
      <c r="H556" s="38"/>
      <c r="I556" s="129"/>
      <c r="J556" s="38"/>
      <c r="K556" s="38"/>
      <c r="L556" s="42"/>
      <c r="M556" s="217"/>
      <c r="N556" s="78"/>
      <c r="O556" s="78"/>
      <c r="P556" s="78"/>
      <c r="Q556" s="78"/>
      <c r="R556" s="78"/>
      <c r="S556" s="78"/>
      <c r="T556" s="79"/>
      <c r="AT556" s="16" t="s">
        <v>135</v>
      </c>
      <c r="AU556" s="16" t="s">
        <v>84</v>
      </c>
    </row>
    <row r="557" s="11" customFormat="1">
      <c r="B557" s="218"/>
      <c r="C557" s="219"/>
      <c r="D557" s="215" t="s">
        <v>137</v>
      </c>
      <c r="E557" s="220" t="s">
        <v>28</v>
      </c>
      <c r="F557" s="221" t="s">
        <v>1083</v>
      </c>
      <c r="G557" s="219"/>
      <c r="H557" s="220" t="s">
        <v>28</v>
      </c>
      <c r="I557" s="222"/>
      <c r="J557" s="219"/>
      <c r="K557" s="219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137</v>
      </c>
      <c r="AU557" s="227" t="s">
        <v>84</v>
      </c>
      <c r="AV557" s="11" t="s">
        <v>82</v>
      </c>
      <c r="AW557" s="11" t="s">
        <v>35</v>
      </c>
      <c r="AX557" s="11" t="s">
        <v>74</v>
      </c>
      <c r="AY557" s="227" t="s">
        <v>126</v>
      </c>
    </row>
    <row r="558" s="12" customFormat="1">
      <c r="B558" s="228"/>
      <c r="C558" s="229"/>
      <c r="D558" s="215" t="s">
        <v>137</v>
      </c>
      <c r="E558" s="230" t="s">
        <v>28</v>
      </c>
      <c r="F558" s="231" t="s">
        <v>473</v>
      </c>
      <c r="G558" s="229"/>
      <c r="H558" s="232">
        <v>15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AT558" s="238" t="s">
        <v>137</v>
      </c>
      <c r="AU558" s="238" t="s">
        <v>84</v>
      </c>
      <c r="AV558" s="12" t="s">
        <v>84</v>
      </c>
      <c r="AW558" s="12" t="s">
        <v>35</v>
      </c>
      <c r="AX558" s="12" t="s">
        <v>82</v>
      </c>
      <c r="AY558" s="238" t="s">
        <v>126</v>
      </c>
    </row>
    <row r="559" s="1" customFormat="1" ht="16.5" customHeight="1">
      <c r="B559" s="37"/>
      <c r="C559" s="203" t="s">
        <v>1084</v>
      </c>
      <c r="D559" s="203" t="s">
        <v>128</v>
      </c>
      <c r="E559" s="204" t="s">
        <v>1085</v>
      </c>
      <c r="F559" s="205" t="s">
        <v>1086</v>
      </c>
      <c r="G559" s="206" t="s">
        <v>186</v>
      </c>
      <c r="H559" s="207">
        <v>85</v>
      </c>
      <c r="I559" s="208"/>
      <c r="J559" s="209">
        <f>ROUND(I559*H559,2)</f>
        <v>0</v>
      </c>
      <c r="K559" s="205" t="s">
        <v>132</v>
      </c>
      <c r="L559" s="42"/>
      <c r="M559" s="210" t="s">
        <v>28</v>
      </c>
      <c r="N559" s="211" t="s">
        <v>45</v>
      </c>
      <c r="O559" s="78"/>
      <c r="P559" s="212">
        <f>O559*H559</f>
        <v>0</v>
      </c>
      <c r="Q559" s="212">
        <v>0</v>
      </c>
      <c r="R559" s="212">
        <f>Q559*H559</f>
        <v>0</v>
      </c>
      <c r="S559" s="212">
        <v>0.29499999999999998</v>
      </c>
      <c r="T559" s="213">
        <f>S559*H559</f>
        <v>25.074999999999999</v>
      </c>
      <c r="AR559" s="16" t="s">
        <v>133</v>
      </c>
      <c r="AT559" s="16" t="s">
        <v>128</v>
      </c>
      <c r="AU559" s="16" t="s">
        <v>84</v>
      </c>
      <c r="AY559" s="16" t="s">
        <v>126</v>
      </c>
      <c r="BE559" s="214">
        <f>IF(N559="základní",J559,0)</f>
        <v>0</v>
      </c>
      <c r="BF559" s="214">
        <f>IF(N559="snížená",J559,0)</f>
        <v>0</v>
      </c>
      <c r="BG559" s="214">
        <f>IF(N559="zákl. přenesená",J559,0)</f>
        <v>0</v>
      </c>
      <c r="BH559" s="214">
        <f>IF(N559="sníž. přenesená",J559,0)</f>
        <v>0</v>
      </c>
      <c r="BI559" s="214">
        <f>IF(N559="nulová",J559,0)</f>
        <v>0</v>
      </c>
      <c r="BJ559" s="16" t="s">
        <v>82</v>
      </c>
      <c r="BK559" s="214">
        <f>ROUND(I559*H559,2)</f>
        <v>0</v>
      </c>
      <c r="BL559" s="16" t="s">
        <v>133</v>
      </c>
      <c r="BM559" s="16" t="s">
        <v>1087</v>
      </c>
    </row>
    <row r="560" s="1" customFormat="1">
      <c r="B560" s="37"/>
      <c r="C560" s="38"/>
      <c r="D560" s="215" t="s">
        <v>135</v>
      </c>
      <c r="E560" s="38"/>
      <c r="F560" s="216" t="s">
        <v>1088</v>
      </c>
      <c r="G560" s="38"/>
      <c r="H560" s="38"/>
      <c r="I560" s="129"/>
      <c r="J560" s="38"/>
      <c r="K560" s="38"/>
      <c r="L560" s="42"/>
      <c r="M560" s="217"/>
      <c r="N560" s="78"/>
      <c r="O560" s="78"/>
      <c r="P560" s="78"/>
      <c r="Q560" s="78"/>
      <c r="R560" s="78"/>
      <c r="S560" s="78"/>
      <c r="T560" s="79"/>
      <c r="AT560" s="16" t="s">
        <v>135</v>
      </c>
      <c r="AU560" s="16" t="s">
        <v>84</v>
      </c>
    </row>
    <row r="561" s="11" customFormat="1">
      <c r="B561" s="218"/>
      <c r="C561" s="219"/>
      <c r="D561" s="215" t="s">
        <v>137</v>
      </c>
      <c r="E561" s="220" t="s">
        <v>28</v>
      </c>
      <c r="F561" s="221" t="s">
        <v>1089</v>
      </c>
      <c r="G561" s="219"/>
      <c r="H561" s="220" t="s">
        <v>28</v>
      </c>
      <c r="I561" s="222"/>
      <c r="J561" s="219"/>
      <c r="K561" s="219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137</v>
      </c>
      <c r="AU561" s="227" t="s">
        <v>84</v>
      </c>
      <c r="AV561" s="11" t="s">
        <v>82</v>
      </c>
      <c r="AW561" s="11" t="s">
        <v>35</v>
      </c>
      <c r="AX561" s="11" t="s">
        <v>74</v>
      </c>
      <c r="AY561" s="227" t="s">
        <v>126</v>
      </c>
    </row>
    <row r="562" s="12" customFormat="1">
      <c r="B562" s="228"/>
      <c r="C562" s="229"/>
      <c r="D562" s="215" t="s">
        <v>137</v>
      </c>
      <c r="E562" s="230" t="s">
        <v>28</v>
      </c>
      <c r="F562" s="231" t="s">
        <v>1090</v>
      </c>
      <c r="G562" s="229"/>
      <c r="H562" s="232">
        <v>85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137</v>
      </c>
      <c r="AU562" s="238" t="s">
        <v>84</v>
      </c>
      <c r="AV562" s="12" t="s">
        <v>84</v>
      </c>
      <c r="AW562" s="12" t="s">
        <v>35</v>
      </c>
      <c r="AX562" s="12" t="s">
        <v>82</v>
      </c>
      <c r="AY562" s="238" t="s">
        <v>126</v>
      </c>
    </row>
    <row r="563" s="1" customFormat="1" ht="16.5" customHeight="1">
      <c r="B563" s="37"/>
      <c r="C563" s="203" t="s">
        <v>1091</v>
      </c>
      <c r="D563" s="203" t="s">
        <v>128</v>
      </c>
      <c r="E563" s="204" t="s">
        <v>686</v>
      </c>
      <c r="F563" s="205" t="s">
        <v>687</v>
      </c>
      <c r="G563" s="206" t="s">
        <v>345</v>
      </c>
      <c r="H563" s="207">
        <v>2</v>
      </c>
      <c r="I563" s="208"/>
      <c r="J563" s="209">
        <f>ROUND(I563*H563,2)</f>
        <v>0</v>
      </c>
      <c r="K563" s="205" t="s">
        <v>28</v>
      </c>
      <c r="L563" s="42"/>
      <c r="M563" s="210" t="s">
        <v>28</v>
      </c>
      <c r="N563" s="211" t="s">
        <v>45</v>
      </c>
      <c r="O563" s="78"/>
      <c r="P563" s="212">
        <f>O563*H563</f>
        <v>0</v>
      </c>
      <c r="Q563" s="212">
        <v>0</v>
      </c>
      <c r="R563" s="212">
        <f>Q563*H563</f>
        <v>0</v>
      </c>
      <c r="S563" s="212">
        <v>0.26500000000000001</v>
      </c>
      <c r="T563" s="213">
        <f>S563*H563</f>
        <v>0.53000000000000003</v>
      </c>
      <c r="AR563" s="16" t="s">
        <v>133</v>
      </c>
      <c r="AT563" s="16" t="s">
        <v>128</v>
      </c>
      <c r="AU563" s="16" t="s">
        <v>84</v>
      </c>
      <c r="AY563" s="16" t="s">
        <v>126</v>
      </c>
      <c r="BE563" s="214">
        <f>IF(N563="základní",J563,0)</f>
        <v>0</v>
      </c>
      <c r="BF563" s="214">
        <f>IF(N563="snížená",J563,0)</f>
        <v>0</v>
      </c>
      <c r="BG563" s="214">
        <f>IF(N563="zákl. přenesená",J563,0)</f>
        <v>0</v>
      </c>
      <c r="BH563" s="214">
        <f>IF(N563="sníž. přenesená",J563,0)</f>
        <v>0</v>
      </c>
      <c r="BI563" s="214">
        <f>IF(N563="nulová",J563,0)</f>
        <v>0</v>
      </c>
      <c r="BJ563" s="16" t="s">
        <v>82</v>
      </c>
      <c r="BK563" s="214">
        <f>ROUND(I563*H563,2)</f>
        <v>0</v>
      </c>
      <c r="BL563" s="16" t="s">
        <v>133</v>
      </c>
      <c r="BM563" s="16" t="s">
        <v>1092</v>
      </c>
    </row>
    <row r="564" s="1" customFormat="1">
      <c r="B564" s="37"/>
      <c r="C564" s="38"/>
      <c r="D564" s="215" t="s">
        <v>135</v>
      </c>
      <c r="E564" s="38"/>
      <c r="F564" s="216" t="s">
        <v>1093</v>
      </c>
      <c r="G564" s="38"/>
      <c r="H564" s="38"/>
      <c r="I564" s="129"/>
      <c r="J564" s="38"/>
      <c r="K564" s="38"/>
      <c r="L564" s="42"/>
      <c r="M564" s="217"/>
      <c r="N564" s="78"/>
      <c r="O564" s="78"/>
      <c r="P564" s="78"/>
      <c r="Q564" s="78"/>
      <c r="R564" s="78"/>
      <c r="S564" s="78"/>
      <c r="T564" s="79"/>
      <c r="AT564" s="16" t="s">
        <v>135</v>
      </c>
      <c r="AU564" s="16" t="s">
        <v>84</v>
      </c>
    </row>
    <row r="565" s="1" customFormat="1" ht="16.5" customHeight="1">
      <c r="B565" s="37"/>
      <c r="C565" s="203" t="s">
        <v>1094</v>
      </c>
      <c r="D565" s="203" t="s">
        <v>128</v>
      </c>
      <c r="E565" s="204" t="s">
        <v>691</v>
      </c>
      <c r="F565" s="205" t="s">
        <v>692</v>
      </c>
      <c r="G565" s="206" t="s">
        <v>345</v>
      </c>
      <c r="H565" s="207">
        <v>2</v>
      </c>
      <c r="I565" s="208"/>
      <c r="J565" s="209">
        <f>ROUND(I565*H565,2)</f>
        <v>0</v>
      </c>
      <c r="K565" s="205" t="s">
        <v>132</v>
      </c>
      <c r="L565" s="42"/>
      <c r="M565" s="210" t="s">
        <v>28</v>
      </c>
      <c r="N565" s="211" t="s">
        <v>45</v>
      </c>
      <c r="O565" s="78"/>
      <c r="P565" s="212">
        <f>O565*H565</f>
        <v>0</v>
      </c>
      <c r="Q565" s="212">
        <v>0</v>
      </c>
      <c r="R565" s="212">
        <f>Q565*H565</f>
        <v>0</v>
      </c>
      <c r="S565" s="212">
        <v>0.10000000000000001</v>
      </c>
      <c r="T565" s="213">
        <f>S565*H565</f>
        <v>0.20000000000000001</v>
      </c>
      <c r="AR565" s="16" t="s">
        <v>133</v>
      </c>
      <c r="AT565" s="16" t="s">
        <v>128</v>
      </c>
      <c r="AU565" s="16" t="s">
        <v>84</v>
      </c>
      <c r="AY565" s="16" t="s">
        <v>126</v>
      </c>
      <c r="BE565" s="214">
        <f>IF(N565="základní",J565,0)</f>
        <v>0</v>
      </c>
      <c r="BF565" s="214">
        <f>IF(N565="snížená",J565,0)</f>
        <v>0</v>
      </c>
      <c r="BG565" s="214">
        <f>IF(N565="zákl. přenesená",J565,0)</f>
        <v>0</v>
      </c>
      <c r="BH565" s="214">
        <f>IF(N565="sníž. přenesená",J565,0)</f>
        <v>0</v>
      </c>
      <c r="BI565" s="214">
        <f>IF(N565="nulová",J565,0)</f>
        <v>0</v>
      </c>
      <c r="BJ565" s="16" t="s">
        <v>82</v>
      </c>
      <c r="BK565" s="214">
        <f>ROUND(I565*H565,2)</f>
        <v>0</v>
      </c>
      <c r="BL565" s="16" t="s">
        <v>133</v>
      </c>
      <c r="BM565" s="16" t="s">
        <v>1095</v>
      </c>
    </row>
    <row r="566" s="1" customFormat="1">
      <c r="B566" s="37"/>
      <c r="C566" s="38"/>
      <c r="D566" s="215" t="s">
        <v>135</v>
      </c>
      <c r="E566" s="38"/>
      <c r="F566" s="216" t="s">
        <v>694</v>
      </c>
      <c r="G566" s="38"/>
      <c r="H566" s="38"/>
      <c r="I566" s="129"/>
      <c r="J566" s="38"/>
      <c r="K566" s="38"/>
      <c r="L566" s="42"/>
      <c r="M566" s="217"/>
      <c r="N566" s="78"/>
      <c r="O566" s="78"/>
      <c r="P566" s="78"/>
      <c r="Q566" s="78"/>
      <c r="R566" s="78"/>
      <c r="S566" s="78"/>
      <c r="T566" s="79"/>
      <c r="AT566" s="16" t="s">
        <v>135</v>
      </c>
      <c r="AU566" s="16" t="s">
        <v>84</v>
      </c>
    </row>
    <row r="567" s="11" customFormat="1">
      <c r="B567" s="218"/>
      <c r="C567" s="219"/>
      <c r="D567" s="215" t="s">
        <v>137</v>
      </c>
      <c r="E567" s="220" t="s">
        <v>28</v>
      </c>
      <c r="F567" s="221" t="s">
        <v>695</v>
      </c>
      <c r="G567" s="219"/>
      <c r="H567" s="220" t="s">
        <v>28</v>
      </c>
      <c r="I567" s="222"/>
      <c r="J567" s="219"/>
      <c r="K567" s="219"/>
      <c r="L567" s="223"/>
      <c r="M567" s="224"/>
      <c r="N567" s="225"/>
      <c r="O567" s="225"/>
      <c r="P567" s="225"/>
      <c r="Q567" s="225"/>
      <c r="R567" s="225"/>
      <c r="S567" s="225"/>
      <c r="T567" s="226"/>
      <c r="AT567" s="227" t="s">
        <v>137</v>
      </c>
      <c r="AU567" s="227" t="s">
        <v>84</v>
      </c>
      <c r="AV567" s="11" t="s">
        <v>82</v>
      </c>
      <c r="AW567" s="11" t="s">
        <v>35</v>
      </c>
      <c r="AX567" s="11" t="s">
        <v>74</v>
      </c>
      <c r="AY567" s="227" t="s">
        <v>126</v>
      </c>
    </row>
    <row r="568" s="12" customFormat="1">
      <c r="B568" s="228"/>
      <c r="C568" s="229"/>
      <c r="D568" s="215" t="s">
        <v>137</v>
      </c>
      <c r="E568" s="230" t="s">
        <v>28</v>
      </c>
      <c r="F568" s="231" t="s">
        <v>84</v>
      </c>
      <c r="G568" s="229"/>
      <c r="H568" s="232">
        <v>2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AT568" s="238" t="s">
        <v>137</v>
      </c>
      <c r="AU568" s="238" t="s">
        <v>84</v>
      </c>
      <c r="AV568" s="12" t="s">
        <v>84</v>
      </c>
      <c r="AW568" s="12" t="s">
        <v>35</v>
      </c>
      <c r="AX568" s="12" t="s">
        <v>82</v>
      </c>
      <c r="AY568" s="238" t="s">
        <v>126</v>
      </c>
    </row>
    <row r="569" s="1" customFormat="1" ht="16.5" customHeight="1">
      <c r="B569" s="37"/>
      <c r="C569" s="203" t="s">
        <v>1096</v>
      </c>
      <c r="D569" s="203" t="s">
        <v>128</v>
      </c>
      <c r="E569" s="204" t="s">
        <v>1097</v>
      </c>
      <c r="F569" s="205" t="s">
        <v>1098</v>
      </c>
      <c r="G569" s="206" t="s">
        <v>345</v>
      </c>
      <c r="H569" s="207">
        <v>3</v>
      </c>
      <c r="I569" s="208"/>
      <c r="J569" s="209">
        <f>ROUND(I569*H569,2)</f>
        <v>0</v>
      </c>
      <c r="K569" s="205" t="s">
        <v>132</v>
      </c>
      <c r="L569" s="42"/>
      <c r="M569" s="210" t="s">
        <v>28</v>
      </c>
      <c r="N569" s="211" t="s">
        <v>45</v>
      </c>
      <c r="O569" s="78"/>
      <c r="P569" s="212">
        <f>O569*H569</f>
        <v>0</v>
      </c>
      <c r="Q569" s="212">
        <v>0</v>
      </c>
      <c r="R569" s="212">
        <f>Q569*H569</f>
        <v>0</v>
      </c>
      <c r="S569" s="212">
        <v>0.14999999999999999</v>
      </c>
      <c r="T569" s="213">
        <f>S569*H569</f>
        <v>0.44999999999999996</v>
      </c>
      <c r="AR569" s="16" t="s">
        <v>133</v>
      </c>
      <c r="AT569" s="16" t="s">
        <v>128</v>
      </c>
      <c r="AU569" s="16" t="s">
        <v>84</v>
      </c>
      <c r="AY569" s="16" t="s">
        <v>126</v>
      </c>
      <c r="BE569" s="214">
        <f>IF(N569="základní",J569,0)</f>
        <v>0</v>
      </c>
      <c r="BF569" s="214">
        <f>IF(N569="snížená",J569,0)</f>
        <v>0</v>
      </c>
      <c r="BG569" s="214">
        <f>IF(N569="zákl. přenesená",J569,0)</f>
        <v>0</v>
      </c>
      <c r="BH569" s="214">
        <f>IF(N569="sníž. přenesená",J569,0)</f>
        <v>0</v>
      </c>
      <c r="BI569" s="214">
        <f>IF(N569="nulová",J569,0)</f>
        <v>0</v>
      </c>
      <c r="BJ569" s="16" t="s">
        <v>82</v>
      </c>
      <c r="BK569" s="214">
        <f>ROUND(I569*H569,2)</f>
        <v>0</v>
      </c>
      <c r="BL569" s="16" t="s">
        <v>133</v>
      </c>
      <c r="BM569" s="16" t="s">
        <v>1099</v>
      </c>
    </row>
    <row r="570" s="1" customFormat="1">
      <c r="B570" s="37"/>
      <c r="C570" s="38"/>
      <c r="D570" s="215" t="s">
        <v>135</v>
      </c>
      <c r="E570" s="38"/>
      <c r="F570" s="216" t="s">
        <v>1100</v>
      </c>
      <c r="G570" s="38"/>
      <c r="H570" s="38"/>
      <c r="I570" s="129"/>
      <c r="J570" s="38"/>
      <c r="K570" s="38"/>
      <c r="L570" s="42"/>
      <c r="M570" s="217"/>
      <c r="N570" s="78"/>
      <c r="O570" s="78"/>
      <c r="P570" s="78"/>
      <c r="Q570" s="78"/>
      <c r="R570" s="78"/>
      <c r="S570" s="78"/>
      <c r="T570" s="79"/>
      <c r="AT570" s="16" t="s">
        <v>135</v>
      </c>
      <c r="AU570" s="16" t="s">
        <v>84</v>
      </c>
    </row>
    <row r="571" s="11" customFormat="1">
      <c r="B571" s="218"/>
      <c r="C571" s="219"/>
      <c r="D571" s="215" t="s">
        <v>137</v>
      </c>
      <c r="E571" s="220" t="s">
        <v>28</v>
      </c>
      <c r="F571" s="221" t="s">
        <v>1101</v>
      </c>
      <c r="G571" s="219"/>
      <c r="H571" s="220" t="s">
        <v>28</v>
      </c>
      <c r="I571" s="222"/>
      <c r="J571" s="219"/>
      <c r="K571" s="219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137</v>
      </c>
      <c r="AU571" s="227" t="s">
        <v>84</v>
      </c>
      <c r="AV571" s="11" t="s">
        <v>82</v>
      </c>
      <c r="AW571" s="11" t="s">
        <v>35</v>
      </c>
      <c r="AX571" s="11" t="s">
        <v>74</v>
      </c>
      <c r="AY571" s="227" t="s">
        <v>126</v>
      </c>
    </row>
    <row r="572" s="12" customFormat="1">
      <c r="B572" s="228"/>
      <c r="C572" s="229"/>
      <c r="D572" s="215" t="s">
        <v>137</v>
      </c>
      <c r="E572" s="230" t="s">
        <v>28</v>
      </c>
      <c r="F572" s="231" t="s">
        <v>150</v>
      </c>
      <c r="G572" s="229"/>
      <c r="H572" s="232">
        <v>3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AT572" s="238" t="s">
        <v>137</v>
      </c>
      <c r="AU572" s="238" t="s">
        <v>84</v>
      </c>
      <c r="AV572" s="12" t="s">
        <v>84</v>
      </c>
      <c r="AW572" s="12" t="s">
        <v>35</v>
      </c>
      <c r="AX572" s="12" t="s">
        <v>82</v>
      </c>
      <c r="AY572" s="238" t="s">
        <v>126</v>
      </c>
    </row>
    <row r="573" s="1" customFormat="1" ht="16.5" customHeight="1">
      <c r="B573" s="37"/>
      <c r="C573" s="203" t="s">
        <v>1102</v>
      </c>
      <c r="D573" s="203" t="s">
        <v>128</v>
      </c>
      <c r="E573" s="204" t="s">
        <v>1103</v>
      </c>
      <c r="F573" s="205" t="s">
        <v>1104</v>
      </c>
      <c r="G573" s="206" t="s">
        <v>375</v>
      </c>
      <c r="H573" s="207">
        <v>55</v>
      </c>
      <c r="I573" s="208"/>
      <c r="J573" s="209">
        <f>ROUND(I573*H573,2)</f>
        <v>0</v>
      </c>
      <c r="K573" s="205" t="s">
        <v>132</v>
      </c>
      <c r="L573" s="42"/>
      <c r="M573" s="210" t="s">
        <v>28</v>
      </c>
      <c r="N573" s="211" t="s">
        <v>45</v>
      </c>
      <c r="O573" s="78"/>
      <c r="P573" s="212">
        <f>O573*H573</f>
        <v>0</v>
      </c>
      <c r="Q573" s="212">
        <v>0</v>
      </c>
      <c r="R573" s="212">
        <f>Q573*H573</f>
        <v>0</v>
      </c>
      <c r="S573" s="212">
        <v>0.34999999999999998</v>
      </c>
      <c r="T573" s="213">
        <f>S573*H573</f>
        <v>19.25</v>
      </c>
      <c r="AR573" s="16" t="s">
        <v>133</v>
      </c>
      <c r="AT573" s="16" t="s">
        <v>128</v>
      </c>
      <c r="AU573" s="16" t="s">
        <v>84</v>
      </c>
      <c r="AY573" s="16" t="s">
        <v>126</v>
      </c>
      <c r="BE573" s="214">
        <f>IF(N573="základní",J573,0)</f>
        <v>0</v>
      </c>
      <c r="BF573" s="214">
        <f>IF(N573="snížená",J573,0)</f>
        <v>0</v>
      </c>
      <c r="BG573" s="214">
        <f>IF(N573="zákl. přenesená",J573,0)</f>
        <v>0</v>
      </c>
      <c r="BH573" s="214">
        <f>IF(N573="sníž. přenesená",J573,0)</f>
        <v>0</v>
      </c>
      <c r="BI573" s="214">
        <f>IF(N573="nulová",J573,0)</f>
        <v>0</v>
      </c>
      <c r="BJ573" s="16" t="s">
        <v>82</v>
      </c>
      <c r="BK573" s="214">
        <f>ROUND(I573*H573,2)</f>
        <v>0</v>
      </c>
      <c r="BL573" s="16" t="s">
        <v>133</v>
      </c>
      <c r="BM573" s="16" t="s">
        <v>1105</v>
      </c>
    </row>
    <row r="574" s="1" customFormat="1">
      <c r="B574" s="37"/>
      <c r="C574" s="38"/>
      <c r="D574" s="215" t="s">
        <v>135</v>
      </c>
      <c r="E574" s="38"/>
      <c r="F574" s="216" t="s">
        <v>1106</v>
      </c>
      <c r="G574" s="38"/>
      <c r="H574" s="38"/>
      <c r="I574" s="129"/>
      <c r="J574" s="38"/>
      <c r="K574" s="38"/>
      <c r="L574" s="42"/>
      <c r="M574" s="217"/>
      <c r="N574" s="78"/>
      <c r="O574" s="78"/>
      <c r="P574" s="78"/>
      <c r="Q574" s="78"/>
      <c r="R574" s="78"/>
      <c r="S574" s="78"/>
      <c r="T574" s="79"/>
      <c r="AT574" s="16" t="s">
        <v>135</v>
      </c>
      <c r="AU574" s="16" t="s">
        <v>84</v>
      </c>
    </row>
    <row r="575" s="11" customFormat="1">
      <c r="B575" s="218"/>
      <c r="C575" s="219"/>
      <c r="D575" s="215" t="s">
        <v>137</v>
      </c>
      <c r="E575" s="220" t="s">
        <v>28</v>
      </c>
      <c r="F575" s="221" t="s">
        <v>1107</v>
      </c>
      <c r="G575" s="219"/>
      <c r="H575" s="220" t="s">
        <v>28</v>
      </c>
      <c r="I575" s="222"/>
      <c r="J575" s="219"/>
      <c r="K575" s="219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137</v>
      </c>
      <c r="AU575" s="227" t="s">
        <v>84</v>
      </c>
      <c r="AV575" s="11" t="s">
        <v>82</v>
      </c>
      <c r="AW575" s="11" t="s">
        <v>35</v>
      </c>
      <c r="AX575" s="11" t="s">
        <v>74</v>
      </c>
      <c r="AY575" s="227" t="s">
        <v>126</v>
      </c>
    </row>
    <row r="576" s="12" customFormat="1">
      <c r="B576" s="228"/>
      <c r="C576" s="229"/>
      <c r="D576" s="215" t="s">
        <v>137</v>
      </c>
      <c r="E576" s="230" t="s">
        <v>28</v>
      </c>
      <c r="F576" s="231" t="s">
        <v>994</v>
      </c>
      <c r="G576" s="229"/>
      <c r="H576" s="232">
        <v>55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137</v>
      </c>
      <c r="AU576" s="238" t="s">
        <v>84</v>
      </c>
      <c r="AV576" s="12" t="s">
        <v>84</v>
      </c>
      <c r="AW576" s="12" t="s">
        <v>35</v>
      </c>
      <c r="AX576" s="12" t="s">
        <v>82</v>
      </c>
      <c r="AY576" s="238" t="s">
        <v>126</v>
      </c>
    </row>
    <row r="577" s="1" customFormat="1" ht="16.5" customHeight="1">
      <c r="B577" s="37"/>
      <c r="C577" s="203" t="s">
        <v>1108</v>
      </c>
      <c r="D577" s="203" t="s">
        <v>128</v>
      </c>
      <c r="E577" s="204" t="s">
        <v>1109</v>
      </c>
      <c r="F577" s="205" t="s">
        <v>1110</v>
      </c>
      <c r="G577" s="206" t="s">
        <v>345</v>
      </c>
      <c r="H577" s="207">
        <v>2</v>
      </c>
      <c r="I577" s="208"/>
      <c r="J577" s="209">
        <f>ROUND(I577*H577,2)</f>
        <v>0</v>
      </c>
      <c r="K577" s="205" t="s">
        <v>132</v>
      </c>
      <c r="L577" s="42"/>
      <c r="M577" s="210" t="s">
        <v>28</v>
      </c>
      <c r="N577" s="211" t="s">
        <v>45</v>
      </c>
      <c r="O577" s="78"/>
      <c r="P577" s="212">
        <f>O577*H577</f>
        <v>0</v>
      </c>
      <c r="Q577" s="212">
        <v>0</v>
      </c>
      <c r="R577" s="212">
        <f>Q577*H577</f>
        <v>0</v>
      </c>
      <c r="S577" s="212">
        <v>0.48199999999999998</v>
      </c>
      <c r="T577" s="213">
        <f>S577*H577</f>
        <v>0.96399999999999997</v>
      </c>
      <c r="AR577" s="16" t="s">
        <v>133</v>
      </c>
      <c r="AT577" s="16" t="s">
        <v>128</v>
      </c>
      <c r="AU577" s="16" t="s">
        <v>84</v>
      </c>
      <c r="AY577" s="16" t="s">
        <v>126</v>
      </c>
      <c r="BE577" s="214">
        <f>IF(N577="základní",J577,0)</f>
        <v>0</v>
      </c>
      <c r="BF577" s="214">
        <f>IF(N577="snížená",J577,0)</f>
        <v>0</v>
      </c>
      <c r="BG577" s="214">
        <f>IF(N577="zákl. přenesená",J577,0)</f>
        <v>0</v>
      </c>
      <c r="BH577" s="214">
        <f>IF(N577="sníž. přenesená",J577,0)</f>
        <v>0</v>
      </c>
      <c r="BI577" s="214">
        <f>IF(N577="nulová",J577,0)</f>
        <v>0</v>
      </c>
      <c r="BJ577" s="16" t="s">
        <v>82</v>
      </c>
      <c r="BK577" s="214">
        <f>ROUND(I577*H577,2)</f>
        <v>0</v>
      </c>
      <c r="BL577" s="16" t="s">
        <v>133</v>
      </c>
      <c r="BM577" s="16" t="s">
        <v>1111</v>
      </c>
    </row>
    <row r="578" s="1" customFormat="1">
      <c r="B578" s="37"/>
      <c r="C578" s="38"/>
      <c r="D578" s="215" t="s">
        <v>135</v>
      </c>
      <c r="E578" s="38"/>
      <c r="F578" s="216" t="s">
        <v>1112</v>
      </c>
      <c r="G578" s="38"/>
      <c r="H578" s="38"/>
      <c r="I578" s="129"/>
      <c r="J578" s="38"/>
      <c r="K578" s="38"/>
      <c r="L578" s="42"/>
      <c r="M578" s="217"/>
      <c r="N578" s="78"/>
      <c r="O578" s="78"/>
      <c r="P578" s="78"/>
      <c r="Q578" s="78"/>
      <c r="R578" s="78"/>
      <c r="S578" s="78"/>
      <c r="T578" s="79"/>
      <c r="AT578" s="16" t="s">
        <v>135</v>
      </c>
      <c r="AU578" s="16" t="s">
        <v>84</v>
      </c>
    </row>
    <row r="579" s="11" customFormat="1">
      <c r="B579" s="218"/>
      <c r="C579" s="219"/>
      <c r="D579" s="215" t="s">
        <v>137</v>
      </c>
      <c r="E579" s="220" t="s">
        <v>28</v>
      </c>
      <c r="F579" s="221" t="s">
        <v>1113</v>
      </c>
      <c r="G579" s="219"/>
      <c r="H579" s="220" t="s">
        <v>28</v>
      </c>
      <c r="I579" s="222"/>
      <c r="J579" s="219"/>
      <c r="K579" s="219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137</v>
      </c>
      <c r="AU579" s="227" t="s">
        <v>84</v>
      </c>
      <c r="AV579" s="11" t="s">
        <v>82</v>
      </c>
      <c r="AW579" s="11" t="s">
        <v>35</v>
      </c>
      <c r="AX579" s="11" t="s">
        <v>74</v>
      </c>
      <c r="AY579" s="227" t="s">
        <v>126</v>
      </c>
    </row>
    <row r="580" s="11" customFormat="1">
      <c r="B580" s="218"/>
      <c r="C580" s="219"/>
      <c r="D580" s="215" t="s">
        <v>137</v>
      </c>
      <c r="E580" s="220" t="s">
        <v>28</v>
      </c>
      <c r="F580" s="221" t="s">
        <v>1114</v>
      </c>
      <c r="G580" s="219"/>
      <c r="H580" s="220" t="s">
        <v>28</v>
      </c>
      <c r="I580" s="222"/>
      <c r="J580" s="219"/>
      <c r="K580" s="219"/>
      <c r="L580" s="223"/>
      <c r="M580" s="224"/>
      <c r="N580" s="225"/>
      <c r="O580" s="225"/>
      <c r="P580" s="225"/>
      <c r="Q580" s="225"/>
      <c r="R580" s="225"/>
      <c r="S580" s="225"/>
      <c r="T580" s="226"/>
      <c r="AT580" s="227" t="s">
        <v>137</v>
      </c>
      <c r="AU580" s="227" t="s">
        <v>84</v>
      </c>
      <c r="AV580" s="11" t="s">
        <v>82</v>
      </c>
      <c r="AW580" s="11" t="s">
        <v>35</v>
      </c>
      <c r="AX580" s="11" t="s">
        <v>74</v>
      </c>
      <c r="AY580" s="227" t="s">
        <v>126</v>
      </c>
    </row>
    <row r="581" s="12" customFormat="1">
      <c r="B581" s="228"/>
      <c r="C581" s="229"/>
      <c r="D581" s="215" t="s">
        <v>137</v>
      </c>
      <c r="E581" s="230" t="s">
        <v>28</v>
      </c>
      <c r="F581" s="231" t="s">
        <v>84</v>
      </c>
      <c r="G581" s="229"/>
      <c r="H581" s="232">
        <v>2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AT581" s="238" t="s">
        <v>137</v>
      </c>
      <c r="AU581" s="238" t="s">
        <v>84</v>
      </c>
      <c r="AV581" s="12" t="s">
        <v>84</v>
      </c>
      <c r="AW581" s="12" t="s">
        <v>35</v>
      </c>
      <c r="AX581" s="12" t="s">
        <v>82</v>
      </c>
      <c r="AY581" s="238" t="s">
        <v>126</v>
      </c>
    </row>
    <row r="582" s="1" customFormat="1" ht="16.5" customHeight="1">
      <c r="B582" s="37"/>
      <c r="C582" s="203" t="s">
        <v>1115</v>
      </c>
      <c r="D582" s="203" t="s">
        <v>128</v>
      </c>
      <c r="E582" s="204" t="s">
        <v>1116</v>
      </c>
      <c r="F582" s="205" t="s">
        <v>1117</v>
      </c>
      <c r="G582" s="206" t="s">
        <v>131</v>
      </c>
      <c r="H582" s="207">
        <v>4</v>
      </c>
      <c r="I582" s="208"/>
      <c r="J582" s="209">
        <f>ROUND(I582*H582,2)</f>
        <v>0</v>
      </c>
      <c r="K582" s="205" t="s">
        <v>132</v>
      </c>
      <c r="L582" s="42"/>
      <c r="M582" s="210" t="s">
        <v>28</v>
      </c>
      <c r="N582" s="211" t="s">
        <v>45</v>
      </c>
      <c r="O582" s="78"/>
      <c r="P582" s="212">
        <f>O582*H582</f>
        <v>0</v>
      </c>
      <c r="Q582" s="212">
        <v>0</v>
      </c>
      <c r="R582" s="212">
        <f>Q582*H582</f>
        <v>0</v>
      </c>
      <c r="S582" s="212">
        <v>2</v>
      </c>
      <c r="T582" s="213">
        <f>S582*H582</f>
        <v>8</v>
      </c>
      <c r="AR582" s="16" t="s">
        <v>133</v>
      </c>
      <c r="AT582" s="16" t="s">
        <v>128</v>
      </c>
      <c r="AU582" s="16" t="s">
        <v>84</v>
      </c>
      <c r="AY582" s="16" t="s">
        <v>126</v>
      </c>
      <c r="BE582" s="214">
        <f>IF(N582="základní",J582,0)</f>
        <v>0</v>
      </c>
      <c r="BF582" s="214">
        <f>IF(N582="snížená",J582,0)</f>
        <v>0</v>
      </c>
      <c r="BG582" s="214">
        <f>IF(N582="zákl. přenesená",J582,0)</f>
        <v>0</v>
      </c>
      <c r="BH582" s="214">
        <f>IF(N582="sníž. přenesená",J582,0)</f>
        <v>0</v>
      </c>
      <c r="BI582" s="214">
        <f>IF(N582="nulová",J582,0)</f>
        <v>0</v>
      </c>
      <c r="BJ582" s="16" t="s">
        <v>82</v>
      </c>
      <c r="BK582" s="214">
        <f>ROUND(I582*H582,2)</f>
        <v>0</v>
      </c>
      <c r="BL582" s="16" t="s">
        <v>133</v>
      </c>
      <c r="BM582" s="16" t="s">
        <v>1118</v>
      </c>
    </row>
    <row r="583" s="1" customFormat="1">
      <c r="B583" s="37"/>
      <c r="C583" s="38"/>
      <c r="D583" s="215" t="s">
        <v>135</v>
      </c>
      <c r="E583" s="38"/>
      <c r="F583" s="216" t="s">
        <v>1119</v>
      </c>
      <c r="G583" s="38"/>
      <c r="H583" s="38"/>
      <c r="I583" s="129"/>
      <c r="J583" s="38"/>
      <c r="K583" s="38"/>
      <c r="L583" s="42"/>
      <c r="M583" s="217"/>
      <c r="N583" s="78"/>
      <c r="O583" s="78"/>
      <c r="P583" s="78"/>
      <c r="Q583" s="78"/>
      <c r="R583" s="78"/>
      <c r="S583" s="78"/>
      <c r="T583" s="79"/>
      <c r="AT583" s="16" t="s">
        <v>135</v>
      </c>
      <c r="AU583" s="16" t="s">
        <v>84</v>
      </c>
    </row>
    <row r="584" s="11" customFormat="1">
      <c r="B584" s="218"/>
      <c r="C584" s="219"/>
      <c r="D584" s="215" t="s">
        <v>137</v>
      </c>
      <c r="E584" s="220" t="s">
        <v>28</v>
      </c>
      <c r="F584" s="221" t="s">
        <v>1120</v>
      </c>
      <c r="G584" s="219"/>
      <c r="H584" s="220" t="s">
        <v>28</v>
      </c>
      <c r="I584" s="222"/>
      <c r="J584" s="219"/>
      <c r="K584" s="219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137</v>
      </c>
      <c r="AU584" s="227" t="s">
        <v>84</v>
      </c>
      <c r="AV584" s="11" t="s">
        <v>82</v>
      </c>
      <c r="AW584" s="11" t="s">
        <v>35</v>
      </c>
      <c r="AX584" s="11" t="s">
        <v>74</v>
      </c>
      <c r="AY584" s="227" t="s">
        <v>126</v>
      </c>
    </row>
    <row r="585" s="12" customFormat="1">
      <c r="B585" s="228"/>
      <c r="C585" s="229"/>
      <c r="D585" s="215" t="s">
        <v>137</v>
      </c>
      <c r="E585" s="230" t="s">
        <v>28</v>
      </c>
      <c r="F585" s="231" t="s">
        <v>1121</v>
      </c>
      <c r="G585" s="229"/>
      <c r="H585" s="232">
        <v>4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137</v>
      </c>
      <c r="AU585" s="238" t="s">
        <v>84</v>
      </c>
      <c r="AV585" s="12" t="s">
        <v>84</v>
      </c>
      <c r="AW585" s="12" t="s">
        <v>35</v>
      </c>
      <c r="AX585" s="12" t="s">
        <v>82</v>
      </c>
      <c r="AY585" s="238" t="s">
        <v>126</v>
      </c>
    </row>
    <row r="586" s="1" customFormat="1" ht="16.5" customHeight="1">
      <c r="B586" s="37"/>
      <c r="C586" s="203" t="s">
        <v>1122</v>
      </c>
      <c r="D586" s="203" t="s">
        <v>128</v>
      </c>
      <c r="E586" s="204" t="s">
        <v>1123</v>
      </c>
      <c r="F586" s="205" t="s">
        <v>1124</v>
      </c>
      <c r="G586" s="206" t="s">
        <v>375</v>
      </c>
      <c r="H586" s="207">
        <v>8</v>
      </c>
      <c r="I586" s="208"/>
      <c r="J586" s="209">
        <f>ROUND(I586*H586,2)</f>
        <v>0</v>
      </c>
      <c r="K586" s="205" t="s">
        <v>132</v>
      </c>
      <c r="L586" s="42"/>
      <c r="M586" s="210" t="s">
        <v>28</v>
      </c>
      <c r="N586" s="211" t="s">
        <v>45</v>
      </c>
      <c r="O586" s="78"/>
      <c r="P586" s="212">
        <f>O586*H586</f>
        <v>0</v>
      </c>
      <c r="Q586" s="212">
        <v>0</v>
      </c>
      <c r="R586" s="212">
        <f>Q586*H586</f>
        <v>0</v>
      </c>
      <c r="S586" s="212">
        <v>0.070000000000000007</v>
      </c>
      <c r="T586" s="213">
        <f>S586*H586</f>
        <v>0.56000000000000005</v>
      </c>
      <c r="AR586" s="16" t="s">
        <v>133</v>
      </c>
      <c r="AT586" s="16" t="s">
        <v>128</v>
      </c>
      <c r="AU586" s="16" t="s">
        <v>84</v>
      </c>
      <c r="AY586" s="16" t="s">
        <v>126</v>
      </c>
      <c r="BE586" s="214">
        <f>IF(N586="základní",J586,0)</f>
        <v>0</v>
      </c>
      <c r="BF586" s="214">
        <f>IF(N586="snížená",J586,0)</f>
        <v>0</v>
      </c>
      <c r="BG586" s="214">
        <f>IF(N586="zákl. přenesená",J586,0)</f>
        <v>0</v>
      </c>
      <c r="BH586" s="214">
        <f>IF(N586="sníž. přenesená",J586,0)</f>
        <v>0</v>
      </c>
      <c r="BI586" s="214">
        <f>IF(N586="nulová",J586,0)</f>
        <v>0</v>
      </c>
      <c r="BJ586" s="16" t="s">
        <v>82</v>
      </c>
      <c r="BK586" s="214">
        <f>ROUND(I586*H586,2)</f>
        <v>0</v>
      </c>
      <c r="BL586" s="16" t="s">
        <v>133</v>
      </c>
      <c r="BM586" s="16" t="s">
        <v>1125</v>
      </c>
    </row>
    <row r="587" s="1" customFormat="1">
      <c r="B587" s="37"/>
      <c r="C587" s="38"/>
      <c r="D587" s="215" t="s">
        <v>135</v>
      </c>
      <c r="E587" s="38"/>
      <c r="F587" s="216" t="s">
        <v>1124</v>
      </c>
      <c r="G587" s="38"/>
      <c r="H587" s="38"/>
      <c r="I587" s="129"/>
      <c r="J587" s="38"/>
      <c r="K587" s="38"/>
      <c r="L587" s="42"/>
      <c r="M587" s="217"/>
      <c r="N587" s="78"/>
      <c r="O587" s="78"/>
      <c r="P587" s="78"/>
      <c r="Q587" s="78"/>
      <c r="R587" s="78"/>
      <c r="S587" s="78"/>
      <c r="T587" s="79"/>
      <c r="AT587" s="16" t="s">
        <v>135</v>
      </c>
      <c r="AU587" s="16" t="s">
        <v>84</v>
      </c>
    </row>
    <row r="588" s="10" customFormat="1" ht="22.8" customHeight="1">
      <c r="B588" s="187"/>
      <c r="C588" s="188"/>
      <c r="D588" s="189" t="s">
        <v>73</v>
      </c>
      <c r="E588" s="201" t="s">
        <v>702</v>
      </c>
      <c r="F588" s="201" t="s">
        <v>703</v>
      </c>
      <c r="G588" s="188"/>
      <c r="H588" s="188"/>
      <c r="I588" s="191"/>
      <c r="J588" s="202">
        <f>BK588</f>
        <v>0</v>
      </c>
      <c r="K588" s="188"/>
      <c r="L588" s="193"/>
      <c r="M588" s="194"/>
      <c r="N588" s="195"/>
      <c r="O588" s="195"/>
      <c r="P588" s="196">
        <f>SUM(P589:P642)</f>
        <v>0</v>
      </c>
      <c r="Q588" s="195"/>
      <c r="R588" s="196">
        <f>SUM(R589:R642)</f>
        <v>0</v>
      </c>
      <c r="S588" s="195"/>
      <c r="T588" s="197">
        <f>SUM(T589:T642)</f>
        <v>0</v>
      </c>
      <c r="AR588" s="198" t="s">
        <v>82</v>
      </c>
      <c r="AT588" s="199" t="s">
        <v>73</v>
      </c>
      <c r="AU588" s="199" t="s">
        <v>82</v>
      </c>
      <c r="AY588" s="198" t="s">
        <v>126</v>
      </c>
      <c r="BK588" s="200">
        <f>SUM(BK589:BK642)</f>
        <v>0</v>
      </c>
    </row>
    <row r="589" s="1" customFormat="1" ht="16.5" customHeight="1">
      <c r="B589" s="37"/>
      <c r="C589" s="203" t="s">
        <v>1126</v>
      </c>
      <c r="D589" s="203" t="s">
        <v>128</v>
      </c>
      <c r="E589" s="204" t="s">
        <v>705</v>
      </c>
      <c r="F589" s="205" t="s">
        <v>706</v>
      </c>
      <c r="G589" s="206" t="s">
        <v>240</v>
      </c>
      <c r="H589" s="207">
        <v>198.47499999999999</v>
      </c>
      <c r="I589" s="208"/>
      <c r="J589" s="209">
        <f>ROUND(I589*H589,2)</f>
        <v>0</v>
      </c>
      <c r="K589" s="205" t="s">
        <v>132</v>
      </c>
      <c r="L589" s="42"/>
      <c r="M589" s="210" t="s">
        <v>28</v>
      </c>
      <c r="N589" s="211" t="s">
        <v>45</v>
      </c>
      <c r="O589" s="78"/>
      <c r="P589" s="212">
        <f>O589*H589</f>
        <v>0</v>
      </c>
      <c r="Q589" s="212">
        <v>0</v>
      </c>
      <c r="R589" s="212">
        <f>Q589*H589</f>
        <v>0</v>
      </c>
      <c r="S589" s="212">
        <v>0</v>
      </c>
      <c r="T589" s="213">
        <f>S589*H589</f>
        <v>0</v>
      </c>
      <c r="AR589" s="16" t="s">
        <v>133</v>
      </c>
      <c r="AT589" s="16" t="s">
        <v>128</v>
      </c>
      <c r="AU589" s="16" t="s">
        <v>84</v>
      </c>
      <c r="AY589" s="16" t="s">
        <v>126</v>
      </c>
      <c r="BE589" s="214">
        <f>IF(N589="základní",J589,0)</f>
        <v>0</v>
      </c>
      <c r="BF589" s="214">
        <f>IF(N589="snížená",J589,0)</f>
        <v>0</v>
      </c>
      <c r="BG589" s="214">
        <f>IF(N589="zákl. přenesená",J589,0)</f>
        <v>0</v>
      </c>
      <c r="BH589" s="214">
        <f>IF(N589="sníž. přenesená",J589,0)</f>
        <v>0</v>
      </c>
      <c r="BI589" s="214">
        <f>IF(N589="nulová",J589,0)</f>
        <v>0</v>
      </c>
      <c r="BJ589" s="16" t="s">
        <v>82</v>
      </c>
      <c r="BK589" s="214">
        <f>ROUND(I589*H589,2)</f>
        <v>0</v>
      </c>
      <c r="BL589" s="16" t="s">
        <v>133</v>
      </c>
      <c r="BM589" s="16" t="s">
        <v>1127</v>
      </c>
    </row>
    <row r="590" s="1" customFormat="1">
      <c r="B590" s="37"/>
      <c r="C590" s="38"/>
      <c r="D590" s="215" t="s">
        <v>135</v>
      </c>
      <c r="E590" s="38"/>
      <c r="F590" s="216" t="s">
        <v>708</v>
      </c>
      <c r="G590" s="38"/>
      <c r="H590" s="38"/>
      <c r="I590" s="129"/>
      <c r="J590" s="38"/>
      <c r="K590" s="38"/>
      <c r="L590" s="42"/>
      <c r="M590" s="217"/>
      <c r="N590" s="78"/>
      <c r="O590" s="78"/>
      <c r="P590" s="78"/>
      <c r="Q590" s="78"/>
      <c r="R590" s="78"/>
      <c r="S590" s="78"/>
      <c r="T590" s="79"/>
      <c r="AT590" s="16" t="s">
        <v>135</v>
      </c>
      <c r="AU590" s="16" t="s">
        <v>84</v>
      </c>
    </row>
    <row r="591" s="11" customFormat="1">
      <c r="B591" s="218"/>
      <c r="C591" s="219"/>
      <c r="D591" s="215" t="s">
        <v>137</v>
      </c>
      <c r="E591" s="220" t="s">
        <v>28</v>
      </c>
      <c r="F591" s="221" t="s">
        <v>1128</v>
      </c>
      <c r="G591" s="219"/>
      <c r="H591" s="220" t="s">
        <v>28</v>
      </c>
      <c r="I591" s="222"/>
      <c r="J591" s="219"/>
      <c r="K591" s="219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137</v>
      </c>
      <c r="AU591" s="227" t="s">
        <v>84</v>
      </c>
      <c r="AV591" s="11" t="s">
        <v>82</v>
      </c>
      <c r="AW591" s="11" t="s">
        <v>35</v>
      </c>
      <c r="AX591" s="11" t="s">
        <v>74</v>
      </c>
      <c r="AY591" s="227" t="s">
        <v>126</v>
      </c>
    </row>
    <row r="592" s="12" customFormat="1">
      <c r="B592" s="228"/>
      <c r="C592" s="229"/>
      <c r="D592" s="215" t="s">
        <v>137</v>
      </c>
      <c r="E592" s="230" t="s">
        <v>28</v>
      </c>
      <c r="F592" s="231" t="s">
        <v>1129</v>
      </c>
      <c r="G592" s="229"/>
      <c r="H592" s="232">
        <v>198.47499999999999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137</v>
      </c>
      <c r="AU592" s="238" t="s">
        <v>84</v>
      </c>
      <c r="AV592" s="12" t="s">
        <v>84</v>
      </c>
      <c r="AW592" s="12" t="s">
        <v>35</v>
      </c>
      <c r="AX592" s="12" t="s">
        <v>82</v>
      </c>
      <c r="AY592" s="238" t="s">
        <v>126</v>
      </c>
    </row>
    <row r="593" s="1" customFormat="1" ht="16.5" customHeight="1">
      <c r="B593" s="37"/>
      <c r="C593" s="203" t="s">
        <v>1130</v>
      </c>
      <c r="D593" s="203" t="s">
        <v>128</v>
      </c>
      <c r="E593" s="204" t="s">
        <v>712</v>
      </c>
      <c r="F593" s="205" t="s">
        <v>713</v>
      </c>
      <c r="G593" s="206" t="s">
        <v>240</v>
      </c>
      <c r="H593" s="207">
        <v>2778.6500000000001</v>
      </c>
      <c r="I593" s="208"/>
      <c r="J593" s="209">
        <f>ROUND(I593*H593,2)</f>
        <v>0</v>
      </c>
      <c r="K593" s="205" t="s">
        <v>132</v>
      </c>
      <c r="L593" s="42"/>
      <c r="M593" s="210" t="s">
        <v>28</v>
      </c>
      <c r="N593" s="211" t="s">
        <v>45</v>
      </c>
      <c r="O593" s="78"/>
      <c r="P593" s="212">
        <f>O593*H593</f>
        <v>0</v>
      </c>
      <c r="Q593" s="212">
        <v>0</v>
      </c>
      <c r="R593" s="212">
        <f>Q593*H593</f>
        <v>0</v>
      </c>
      <c r="S593" s="212">
        <v>0</v>
      </c>
      <c r="T593" s="213">
        <f>S593*H593</f>
        <v>0</v>
      </c>
      <c r="AR593" s="16" t="s">
        <v>133</v>
      </c>
      <c r="AT593" s="16" t="s">
        <v>128</v>
      </c>
      <c r="AU593" s="16" t="s">
        <v>84</v>
      </c>
      <c r="AY593" s="16" t="s">
        <v>126</v>
      </c>
      <c r="BE593" s="214">
        <f>IF(N593="základní",J593,0)</f>
        <v>0</v>
      </c>
      <c r="BF593" s="214">
        <f>IF(N593="snížená",J593,0)</f>
        <v>0</v>
      </c>
      <c r="BG593" s="214">
        <f>IF(N593="zákl. přenesená",J593,0)</f>
        <v>0</v>
      </c>
      <c r="BH593" s="214">
        <f>IF(N593="sníž. přenesená",J593,0)</f>
        <v>0</v>
      </c>
      <c r="BI593" s="214">
        <f>IF(N593="nulová",J593,0)</f>
        <v>0</v>
      </c>
      <c r="BJ593" s="16" t="s">
        <v>82</v>
      </c>
      <c r="BK593" s="214">
        <f>ROUND(I593*H593,2)</f>
        <v>0</v>
      </c>
      <c r="BL593" s="16" t="s">
        <v>133</v>
      </c>
      <c r="BM593" s="16" t="s">
        <v>1131</v>
      </c>
    </row>
    <row r="594" s="1" customFormat="1">
      <c r="B594" s="37"/>
      <c r="C594" s="38"/>
      <c r="D594" s="215" t="s">
        <v>135</v>
      </c>
      <c r="E594" s="38"/>
      <c r="F594" s="216" t="s">
        <v>715</v>
      </c>
      <c r="G594" s="38"/>
      <c r="H594" s="38"/>
      <c r="I594" s="129"/>
      <c r="J594" s="38"/>
      <c r="K594" s="38"/>
      <c r="L594" s="42"/>
      <c r="M594" s="217"/>
      <c r="N594" s="78"/>
      <c r="O594" s="78"/>
      <c r="P594" s="78"/>
      <c r="Q594" s="78"/>
      <c r="R594" s="78"/>
      <c r="S594" s="78"/>
      <c r="T594" s="79"/>
      <c r="AT594" s="16" t="s">
        <v>135</v>
      </c>
      <c r="AU594" s="16" t="s">
        <v>84</v>
      </c>
    </row>
    <row r="595" s="11" customFormat="1">
      <c r="B595" s="218"/>
      <c r="C595" s="219"/>
      <c r="D595" s="215" t="s">
        <v>137</v>
      </c>
      <c r="E595" s="220" t="s">
        <v>28</v>
      </c>
      <c r="F595" s="221" t="s">
        <v>716</v>
      </c>
      <c r="G595" s="219"/>
      <c r="H595" s="220" t="s">
        <v>28</v>
      </c>
      <c r="I595" s="222"/>
      <c r="J595" s="219"/>
      <c r="K595" s="219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137</v>
      </c>
      <c r="AU595" s="227" t="s">
        <v>84</v>
      </c>
      <c r="AV595" s="11" t="s">
        <v>82</v>
      </c>
      <c r="AW595" s="11" t="s">
        <v>35</v>
      </c>
      <c r="AX595" s="11" t="s">
        <v>74</v>
      </c>
      <c r="AY595" s="227" t="s">
        <v>126</v>
      </c>
    </row>
    <row r="596" s="12" customFormat="1">
      <c r="B596" s="228"/>
      <c r="C596" s="229"/>
      <c r="D596" s="215" t="s">
        <v>137</v>
      </c>
      <c r="E596" s="230" t="s">
        <v>28</v>
      </c>
      <c r="F596" s="231" t="s">
        <v>1132</v>
      </c>
      <c r="G596" s="229"/>
      <c r="H596" s="232">
        <v>2778.6500000000001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AT596" s="238" t="s">
        <v>137</v>
      </c>
      <c r="AU596" s="238" t="s">
        <v>84</v>
      </c>
      <c r="AV596" s="12" t="s">
        <v>84</v>
      </c>
      <c r="AW596" s="12" t="s">
        <v>35</v>
      </c>
      <c r="AX596" s="12" t="s">
        <v>82</v>
      </c>
      <c r="AY596" s="238" t="s">
        <v>126</v>
      </c>
    </row>
    <row r="597" s="1" customFormat="1" ht="16.5" customHeight="1">
      <c r="B597" s="37"/>
      <c r="C597" s="203" t="s">
        <v>1133</v>
      </c>
      <c r="D597" s="203" t="s">
        <v>128</v>
      </c>
      <c r="E597" s="204" t="s">
        <v>719</v>
      </c>
      <c r="F597" s="205" t="s">
        <v>720</v>
      </c>
      <c r="G597" s="206" t="s">
        <v>240</v>
      </c>
      <c r="H597" s="207">
        <v>81.608999999999995</v>
      </c>
      <c r="I597" s="208"/>
      <c r="J597" s="209">
        <f>ROUND(I597*H597,2)</f>
        <v>0</v>
      </c>
      <c r="K597" s="205" t="s">
        <v>132</v>
      </c>
      <c r="L597" s="42"/>
      <c r="M597" s="210" t="s">
        <v>28</v>
      </c>
      <c r="N597" s="211" t="s">
        <v>45</v>
      </c>
      <c r="O597" s="78"/>
      <c r="P597" s="212">
        <f>O597*H597</f>
        <v>0</v>
      </c>
      <c r="Q597" s="212">
        <v>0</v>
      </c>
      <c r="R597" s="212">
        <f>Q597*H597</f>
        <v>0</v>
      </c>
      <c r="S597" s="212">
        <v>0</v>
      </c>
      <c r="T597" s="213">
        <f>S597*H597</f>
        <v>0</v>
      </c>
      <c r="AR597" s="16" t="s">
        <v>133</v>
      </c>
      <c r="AT597" s="16" t="s">
        <v>128</v>
      </c>
      <c r="AU597" s="16" t="s">
        <v>84</v>
      </c>
      <c r="AY597" s="16" t="s">
        <v>126</v>
      </c>
      <c r="BE597" s="214">
        <f>IF(N597="základní",J597,0)</f>
        <v>0</v>
      </c>
      <c r="BF597" s="214">
        <f>IF(N597="snížená",J597,0)</f>
        <v>0</v>
      </c>
      <c r="BG597" s="214">
        <f>IF(N597="zákl. přenesená",J597,0)</f>
        <v>0</v>
      </c>
      <c r="BH597" s="214">
        <f>IF(N597="sníž. přenesená",J597,0)</f>
        <v>0</v>
      </c>
      <c r="BI597" s="214">
        <f>IF(N597="nulová",J597,0)</f>
        <v>0</v>
      </c>
      <c r="BJ597" s="16" t="s">
        <v>82</v>
      </c>
      <c r="BK597" s="214">
        <f>ROUND(I597*H597,2)</f>
        <v>0</v>
      </c>
      <c r="BL597" s="16" t="s">
        <v>133</v>
      </c>
      <c r="BM597" s="16" t="s">
        <v>1134</v>
      </c>
    </row>
    <row r="598" s="1" customFormat="1">
      <c r="B598" s="37"/>
      <c r="C598" s="38"/>
      <c r="D598" s="215" t="s">
        <v>135</v>
      </c>
      <c r="E598" s="38"/>
      <c r="F598" s="216" t="s">
        <v>722</v>
      </c>
      <c r="G598" s="38"/>
      <c r="H598" s="38"/>
      <c r="I598" s="129"/>
      <c r="J598" s="38"/>
      <c r="K598" s="38"/>
      <c r="L598" s="42"/>
      <c r="M598" s="217"/>
      <c r="N598" s="78"/>
      <c r="O598" s="78"/>
      <c r="P598" s="78"/>
      <c r="Q598" s="78"/>
      <c r="R598" s="78"/>
      <c r="S598" s="78"/>
      <c r="T598" s="79"/>
      <c r="AT598" s="16" t="s">
        <v>135</v>
      </c>
      <c r="AU598" s="16" t="s">
        <v>84</v>
      </c>
    </row>
    <row r="599" s="11" customFormat="1">
      <c r="B599" s="218"/>
      <c r="C599" s="219"/>
      <c r="D599" s="215" t="s">
        <v>137</v>
      </c>
      <c r="E599" s="220" t="s">
        <v>28</v>
      </c>
      <c r="F599" s="221" t="s">
        <v>1135</v>
      </c>
      <c r="G599" s="219"/>
      <c r="H599" s="220" t="s">
        <v>28</v>
      </c>
      <c r="I599" s="222"/>
      <c r="J599" s="219"/>
      <c r="K599" s="219"/>
      <c r="L599" s="223"/>
      <c r="M599" s="224"/>
      <c r="N599" s="225"/>
      <c r="O599" s="225"/>
      <c r="P599" s="225"/>
      <c r="Q599" s="225"/>
      <c r="R599" s="225"/>
      <c r="S599" s="225"/>
      <c r="T599" s="226"/>
      <c r="AT599" s="227" t="s">
        <v>137</v>
      </c>
      <c r="AU599" s="227" t="s">
        <v>84</v>
      </c>
      <c r="AV599" s="11" t="s">
        <v>82</v>
      </c>
      <c r="AW599" s="11" t="s">
        <v>35</v>
      </c>
      <c r="AX599" s="11" t="s">
        <v>74</v>
      </c>
      <c r="AY599" s="227" t="s">
        <v>126</v>
      </c>
    </row>
    <row r="600" s="12" customFormat="1">
      <c r="B600" s="228"/>
      <c r="C600" s="229"/>
      <c r="D600" s="215" t="s">
        <v>137</v>
      </c>
      <c r="E600" s="230" t="s">
        <v>28</v>
      </c>
      <c r="F600" s="231" t="s">
        <v>1136</v>
      </c>
      <c r="G600" s="229"/>
      <c r="H600" s="232">
        <v>49.674999999999997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AT600" s="238" t="s">
        <v>137</v>
      </c>
      <c r="AU600" s="238" t="s">
        <v>84</v>
      </c>
      <c r="AV600" s="12" t="s">
        <v>84</v>
      </c>
      <c r="AW600" s="12" t="s">
        <v>35</v>
      </c>
      <c r="AX600" s="12" t="s">
        <v>74</v>
      </c>
      <c r="AY600" s="238" t="s">
        <v>126</v>
      </c>
    </row>
    <row r="601" s="11" customFormat="1">
      <c r="B601" s="218"/>
      <c r="C601" s="219"/>
      <c r="D601" s="215" t="s">
        <v>137</v>
      </c>
      <c r="E601" s="220" t="s">
        <v>28</v>
      </c>
      <c r="F601" s="221" t="s">
        <v>1137</v>
      </c>
      <c r="G601" s="219"/>
      <c r="H601" s="220" t="s">
        <v>28</v>
      </c>
      <c r="I601" s="222"/>
      <c r="J601" s="219"/>
      <c r="K601" s="219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137</v>
      </c>
      <c r="AU601" s="227" t="s">
        <v>84</v>
      </c>
      <c r="AV601" s="11" t="s">
        <v>82</v>
      </c>
      <c r="AW601" s="11" t="s">
        <v>35</v>
      </c>
      <c r="AX601" s="11" t="s">
        <v>74</v>
      </c>
      <c r="AY601" s="227" t="s">
        <v>126</v>
      </c>
    </row>
    <row r="602" s="12" customFormat="1">
      <c r="B602" s="228"/>
      <c r="C602" s="229"/>
      <c r="D602" s="215" t="s">
        <v>137</v>
      </c>
      <c r="E602" s="230" t="s">
        <v>28</v>
      </c>
      <c r="F602" s="231" t="s">
        <v>1138</v>
      </c>
      <c r="G602" s="229"/>
      <c r="H602" s="232">
        <v>19.25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137</v>
      </c>
      <c r="AU602" s="238" t="s">
        <v>84</v>
      </c>
      <c r="AV602" s="12" t="s">
        <v>84</v>
      </c>
      <c r="AW602" s="12" t="s">
        <v>35</v>
      </c>
      <c r="AX602" s="12" t="s">
        <v>74</v>
      </c>
      <c r="AY602" s="238" t="s">
        <v>126</v>
      </c>
    </row>
    <row r="603" s="11" customFormat="1">
      <c r="B603" s="218"/>
      <c r="C603" s="219"/>
      <c r="D603" s="215" t="s">
        <v>137</v>
      </c>
      <c r="E603" s="220" t="s">
        <v>28</v>
      </c>
      <c r="F603" s="221" t="s">
        <v>1139</v>
      </c>
      <c r="G603" s="219"/>
      <c r="H603" s="220" t="s">
        <v>28</v>
      </c>
      <c r="I603" s="222"/>
      <c r="J603" s="219"/>
      <c r="K603" s="219"/>
      <c r="L603" s="223"/>
      <c r="M603" s="224"/>
      <c r="N603" s="225"/>
      <c r="O603" s="225"/>
      <c r="P603" s="225"/>
      <c r="Q603" s="225"/>
      <c r="R603" s="225"/>
      <c r="S603" s="225"/>
      <c r="T603" s="226"/>
      <c r="AT603" s="227" t="s">
        <v>137</v>
      </c>
      <c r="AU603" s="227" t="s">
        <v>84</v>
      </c>
      <c r="AV603" s="11" t="s">
        <v>82</v>
      </c>
      <c r="AW603" s="11" t="s">
        <v>35</v>
      </c>
      <c r="AX603" s="11" t="s">
        <v>74</v>
      </c>
      <c r="AY603" s="227" t="s">
        <v>126</v>
      </c>
    </row>
    <row r="604" s="12" customFormat="1">
      <c r="B604" s="228"/>
      <c r="C604" s="229"/>
      <c r="D604" s="215" t="s">
        <v>137</v>
      </c>
      <c r="E604" s="230" t="s">
        <v>28</v>
      </c>
      <c r="F604" s="231" t="s">
        <v>1140</v>
      </c>
      <c r="G604" s="229"/>
      <c r="H604" s="232">
        <v>12.32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137</v>
      </c>
      <c r="AU604" s="238" t="s">
        <v>84</v>
      </c>
      <c r="AV604" s="12" t="s">
        <v>84</v>
      </c>
      <c r="AW604" s="12" t="s">
        <v>35</v>
      </c>
      <c r="AX604" s="12" t="s">
        <v>74</v>
      </c>
      <c r="AY604" s="238" t="s">
        <v>126</v>
      </c>
    </row>
    <row r="605" s="11" customFormat="1">
      <c r="B605" s="218"/>
      <c r="C605" s="219"/>
      <c r="D605" s="215" t="s">
        <v>137</v>
      </c>
      <c r="E605" s="220" t="s">
        <v>28</v>
      </c>
      <c r="F605" s="221" t="s">
        <v>1141</v>
      </c>
      <c r="G605" s="219"/>
      <c r="H605" s="220" t="s">
        <v>28</v>
      </c>
      <c r="I605" s="222"/>
      <c r="J605" s="219"/>
      <c r="K605" s="219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137</v>
      </c>
      <c r="AU605" s="227" t="s">
        <v>84</v>
      </c>
      <c r="AV605" s="11" t="s">
        <v>82</v>
      </c>
      <c r="AW605" s="11" t="s">
        <v>35</v>
      </c>
      <c r="AX605" s="11" t="s">
        <v>74</v>
      </c>
      <c r="AY605" s="227" t="s">
        <v>126</v>
      </c>
    </row>
    <row r="606" s="12" customFormat="1">
      <c r="B606" s="228"/>
      <c r="C606" s="229"/>
      <c r="D606" s="215" t="s">
        <v>137</v>
      </c>
      <c r="E606" s="230" t="s">
        <v>28</v>
      </c>
      <c r="F606" s="231" t="s">
        <v>1142</v>
      </c>
      <c r="G606" s="229"/>
      <c r="H606" s="232">
        <v>0.36399999999999999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137</v>
      </c>
      <c r="AU606" s="238" t="s">
        <v>84</v>
      </c>
      <c r="AV606" s="12" t="s">
        <v>84</v>
      </c>
      <c r="AW606" s="12" t="s">
        <v>35</v>
      </c>
      <c r="AX606" s="12" t="s">
        <v>74</v>
      </c>
      <c r="AY606" s="238" t="s">
        <v>126</v>
      </c>
    </row>
    <row r="607" s="13" customFormat="1">
      <c r="B607" s="239"/>
      <c r="C607" s="240"/>
      <c r="D607" s="215" t="s">
        <v>137</v>
      </c>
      <c r="E607" s="241" t="s">
        <v>28</v>
      </c>
      <c r="F607" s="242" t="s">
        <v>143</v>
      </c>
      <c r="G607" s="240"/>
      <c r="H607" s="243">
        <v>81.608999999999995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AT607" s="249" t="s">
        <v>137</v>
      </c>
      <c r="AU607" s="249" t="s">
        <v>84</v>
      </c>
      <c r="AV607" s="13" t="s">
        <v>133</v>
      </c>
      <c r="AW607" s="13" t="s">
        <v>35</v>
      </c>
      <c r="AX607" s="13" t="s">
        <v>82</v>
      </c>
      <c r="AY607" s="249" t="s">
        <v>126</v>
      </c>
    </row>
    <row r="608" s="1" customFormat="1" ht="16.5" customHeight="1">
      <c r="B608" s="37"/>
      <c r="C608" s="203" t="s">
        <v>1143</v>
      </c>
      <c r="D608" s="203" t="s">
        <v>128</v>
      </c>
      <c r="E608" s="204" t="s">
        <v>728</v>
      </c>
      <c r="F608" s="205" t="s">
        <v>729</v>
      </c>
      <c r="G608" s="206" t="s">
        <v>240</v>
      </c>
      <c r="H608" s="207">
        <v>1142.5260000000001</v>
      </c>
      <c r="I608" s="208"/>
      <c r="J608" s="209">
        <f>ROUND(I608*H608,2)</f>
        <v>0</v>
      </c>
      <c r="K608" s="205" t="s">
        <v>132</v>
      </c>
      <c r="L608" s="42"/>
      <c r="M608" s="210" t="s">
        <v>28</v>
      </c>
      <c r="N608" s="211" t="s">
        <v>45</v>
      </c>
      <c r="O608" s="78"/>
      <c r="P608" s="212">
        <f>O608*H608</f>
        <v>0</v>
      </c>
      <c r="Q608" s="212">
        <v>0</v>
      </c>
      <c r="R608" s="212">
        <f>Q608*H608</f>
        <v>0</v>
      </c>
      <c r="S608" s="212">
        <v>0</v>
      </c>
      <c r="T608" s="213">
        <f>S608*H608</f>
        <v>0</v>
      </c>
      <c r="AR608" s="16" t="s">
        <v>133</v>
      </c>
      <c r="AT608" s="16" t="s">
        <v>128</v>
      </c>
      <c r="AU608" s="16" t="s">
        <v>84</v>
      </c>
      <c r="AY608" s="16" t="s">
        <v>126</v>
      </c>
      <c r="BE608" s="214">
        <f>IF(N608="základní",J608,0)</f>
        <v>0</v>
      </c>
      <c r="BF608" s="214">
        <f>IF(N608="snížená",J608,0)</f>
        <v>0</v>
      </c>
      <c r="BG608" s="214">
        <f>IF(N608="zákl. přenesená",J608,0)</f>
        <v>0</v>
      </c>
      <c r="BH608" s="214">
        <f>IF(N608="sníž. přenesená",J608,0)</f>
        <v>0</v>
      </c>
      <c r="BI608" s="214">
        <f>IF(N608="nulová",J608,0)</f>
        <v>0</v>
      </c>
      <c r="BJ608" s="16" t="s">
        <v>82</v>
      </c>
      <c r="BK608" s="214">
        <f>ROUND(I608*H608,2)</f>
        <v>0</v>
      </c>
      <c r="BL608" s="16" t="s">
        <v>133</v>
      </c>
      <c r="BM608" s="16" t="s">
        <v>1144</v>
      </c>
    </row>
    <row r="609" s="1" customFormat="1">
      <c r="B609" s="37"/>
      <c r="C609" s="38"/>
      <c r="D609" s="215" t="s">
        <v>135</v>
      </c>
      <c r="E609" s="38"/>
      <c r="F609" s="216" t="s">
        <v>715</v>
      </c>
      <c r="G609" s="38"/>
      <c r="H609" s="38"/>
      <c r="I609" s="129"/>
      <c r="J609" s="38"/>
      <c r="K609" s="38"/>
      <c r="L609" s="42"/>
      <c r="M609" s="217"/>
      <c r="N609" s="78"/>
      <c r="O609" s="78"/>
      <c r="P609" s="78"/>
      <c r="Q609" s="78"/>
      <c r="R609" s="78"/>
      <c r="S609" s="78"/>
      <c r="T609" s="79"/>
      <c r="AT609" s="16" t="s">
        <v>135</v>
      </c>
      <c r="AU609" s="16" t="s">
        <v>84</v>
      </c>
    </row>
    <row r="610" s="11" customFormat="1">
      <c r="B610" s="218"/>
      <c r="C610" s="219"/>
      <c r="D610" s="215" t="s">
        <v>137</v>
      </c>
      <c r="E610" s="220" t="s">
        <v>28</v>
      </c>
      <c r="F610" s="221" t="s">
        <v>716</v>
      </c>
      <c r="G610" s="219"/>
      <c r="H610" s="220" t="s">
        <v>28</v>
      </c>
      <c r="I610" s="222"/>
      <c r="J610" s="219"/>
      <c r="K610" s="219"/>
      <c r="L610" s="223"/>
      <c r="M610" s="224"/>
      <c r="N610" s="225"/>
      <c r="O610" s="225"/>
      <c r="P610" s="225"/>
      <c r="Q610" s="225"/>
      <c r="R610" s="225"/>
      <c r="S610" s="225"/>
      <c r="T610" s="226"/>
      <c r="AT610" s="227" t="s">
        <v>137</v>
      </c>
      <c r="AU610" s="227" t="s">
        <v>84</v>
      </c>
      <c r="AV610" s="11" t="s">
        <v>82</v>
      </c>
      <c r="AW610" s="11" t="s">
        <v>35</v>
      </c>
      <c r="AX610" s="11" t="s">
        <v>74</v>
      </c>
      <c r="AY610" s="227" t="s">
        <v>126</v>
      </c>
    </row>
    <row r="611" s="12" customFormat="1">
      <c r="B611" s="228"/>
      <c r="C611" s="229"/>
      <c r="D611" s="215" t="s">
        <v>137</v>
      </c>
      <c r="E611" s="230" t="s">
        <v>28</v>
      </c>
      <c r="F611" s="231" t="s">
        <v>1145</v>
      </c>
      <c r="G611" s="229"/>
      <c r="H611" s="232">
        <v>1142.5260000000001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137</v>
      </c>
      <c r="AU611" s="238" t="s">
        <v>84</v>
      </c>
      <c r="AV611" s="12" t="s">
        <v>84</v>
      </c>
      <c r="AW611" s="12" t="s">
        <v>35</v>
      </c>
      <c r="AX611" s="12" t="s">
        <v>82</v>
      </c>
      <c r="AY611" s="238" t="s">
        <v>126</v>
      </c>
    </row>
    <row r="612" s="1" customFormat="1" ht="16.5" customHeight="1">
      <c r="B612" s="37"/>
      <c r="C612" s="203" t="s">
        <v>1146</v>
      </c>
      <c r="D612" s="203" t="s">
        <v>128</v>
      </c>
      <c r="E612" s="204" t="s">
        <v>733</v>
      </c>
      <c r="F612" s="205" t="s">
        <v>734</v>
      </c>
      <c r="G612" s="206" t="s">
        <v>240</v>
      </c>
      <c r="H612" s="207">
        <v>1.1799999999999999</v>
      </c>
      <c r="I612" s="208"/>
      <c r="J612" s="209">
        <f>ROUND(I612*H612,2)</f>
        <v>0</v>
      </c>
      <c r="K612" s="205" t="s">
        <v>132</v>
      </c>
      <c r="L612" s="42"/>
      <c r="M612" s="210" t="s">
        <v>28</v>
      </c>
      <c r="N612" s="211" t="s">
        <v>45</v>
      </c>
      <c r="O612" s="78"/>
      <c r="P612" s="212">
        <f>O612*H612</f>
        <v>0</v>
      </c>
      <c r="Q612" s="212">
        <v>0</v>
      </c>
      <c r="R612" s="212">
        <f>Q612*H612</f>
        <v>0</v>
      </c>
      <c r="S612" s="212">
        <v>0</v>
      </c>
      <c r="T612" s="213">
        <f>S612*H612</f>
        <v>0</v>
      </c>
      <c r="AR612" s="16" t="s">
        <v>133</v>
      </c>
      <c r="AT612" s="16" t="s">
        <v>128</v>
      </c>
      <c r="AU612" s="16" t="s">
        <v>84</v>
      </c>
      <c r="AY612" s="16" t="s">
        <v>126</v>
      </c>
      <c r="BE612" s="214">
        <f>IF(N612="základní",J612,0)</f>
        <v>0</v>
      </c>
      <c r="BF612" s="214">
        <f>IF(N612="snížená",J612,0)</f>
        <v>0</v>
      </c>
      <c r="BG612" s="214">
        <f>IF(N612="zákl. přenesená",J612,0)</f>
        <v>0</v>
      </c>
      <c r="BH612" s="214">
        <f>IF(N612="sníž. přenesená",J612,0)</f>
        <v>0</v>
      </c>
      <c r="BI612" s="214">
        <f>IF(N612="nulová",J612,0)</f>
        <v>0</v>
      </c>
      <c r="BJ612" s="16" t="s">
        <v>82</v>
      </c>
      <c r="BK612" s="214">
        <f>ROUND(I612*H612,2)</f>
        <v>0</v>
      </c>
      <c r="BL612" s="16" t="s">
        <v>133</v>
      </c>
      <c r="BM612" s="16" t="s">
        <v>1147</v>
      </c>
    </row>
    <row r="613" s="1" customFormat="1">
      <c r="B613" s="37"/>
      <c r="C613" s="38"/>
      <c r="D613" s="215" t="s">
        <v>135</v>
      </c>
      <c r="E613" s="38"/>
      <c r="F613" s="216" t="s">
        <v>736</v>
      </c>
      <c r="G613" s="38"/>
      <c r="H613" s="38"/>
      <c r="I613" s="129"/>
      <c r="J613" s="38"/>
      <c r="K613" s="38"/>
      <c r="L613" s="42"/>
      <c r="M613" s="217"/>
      <c r="N613" s="78"/>
      <c r="O613" s="78"/>
      <c r="P613" s="78"/>
      <c r="Q613" s="78"/>
      <c r="R613" s="78"/>
      <c r="S613" s="78"/>
      <c r="T613" s="79"/>
      <c r="AT613" s="16" t="s">
        <v>135</v>
      </c>
      <c r="AU613" s="16" t="s">
        <v>84</v>
      </c>
    </row>
    <row r="614" s="11" customFormat="1">
      <c r="B614" s="218"/>
      <c r="C614" s="219"/>
      <c r="D614" s="215" t="s">
        <v>137</v>
      </c>
      <c r="E614" s="220" t="s">
        <v>28</v>
      </c>
      <c r="F614" s="221" t="s">
        <v>737</v>
      </c>
      <c r="G614" s="219"/>
      <c r="H614" s="220" t="s">
        <v>28</v>
      </c>
      <c r="I614" s="222"/>
      <c r="J614" s="219"/>
      <c r="K614" s="219"/>
      <c r="L614" s="223"/>
      <c r="M614" s="224"/>
      <c r="N614" s="225"/>
      <c r="O614" s="225"/>
      <c r="P614" s="225"/>
      <c r="Q614" s="225"/>
      <c r="R614" s="225"/>
      <c r="S614" s="225"/>
      <c r="T614" s="226"/>
      <c r="AT614" s="227" t="s">
        <v>137</v>
      </c>
      <c r="AU614" s="227" t="s">
        <v>84</v>
      </c>
      <c r="AV614" s="11" t="s">
        <v>82</v>
      </c>
      <c r="AW614" s="11" t="s">
        <v>35</v>
      </c>
      <c r="AX614" s="11" t="s">
        <v>74</v>
      </c>
      <c r="AY614" s="227" t="s">
        <v>126</v>
      </c>
    </row>
    <row r="615" s="12" customFormat="1">
      <c r="B615" s="228"/>
      <c r="C615" s="229"/>
      <c r="D615" s="215" t="s">
        <v>137</v>
      </c>
      <c r="E615" s="230" t="s">
        <v>28</v>
      </c>
      <c r="F615" s="231" t="s">
        <v>1148</v>
      </c>
      <c r="G615" s="229"/>
      <c r="H615" s="232">
        <v>0.72999999999999998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AT615" s="238" t="s">
        <v>137</v>
      </c>
      <c r="AU615" s="238" t="s">
        <v>84</v>
      </c>
      <c r="AV615" s="12" t="s">
        <v>84</v>
      </c>
      <c r="AW615" s="12" t="s">
        <v>35</v>
      </c>
      <c r="AX615" s="12" t="s">
        <v>74</v>
      </c>
      <c r="AY615" s="238" t="s">
        <v>126</v>
      </c>
    </row>
    <row r="616" s="11" customFormat="1">
      <c r="B616" s="218"/>
      <c r="C616" s="219"/>
      <c r="D616" s="215" t="s">
        <v>137</v>
      </c>
      <c r="E616" s="220" t="s">
        <v>28</v>
      </c>
      <c r="F616" s="221" t="s">
        <v>1149</v>
      </c>
      <c r="G616" s="219"/>
      <c r="H616" s="220" t="s">
        <v>28</v>
      </c>
      <c r="I616" s="222"/>
      <c r="J616" s="219"/>
      <c r="K616" s="219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137</v>
      </c>
      <c r="AU616" s="227" t="s">
        <v>84</v>
      </c>
      <c r="AV616" s="11" t="s">
        <v>82</v>
      </c>
      <c r="AW616" s="11" t="s">
        <v>35</v>
      </c>
      <c r="AX616" s="11" t="s">
        <v>74</v>
      </c>
      <c r="AY616" s="227" t="s">
        <v>126</v>
      </c>
    </row>
    <row r="617" s="12" customFormat="1">
      <c r="B617" s="228"/>
      <c r="C617" s="229"/>
      <c r="D617" s="215" t="s">
        <v>137</v>
      </c>
      <c r="E617" s="230" t="s">
        <v>28</v>
      </c>
      <c r="F617" s="231" t="s">
        <v>1150</v>
      </c>
      <c r="G617" s="229"/>
      <c r="H617" s="232">
        <v>0.45000000000000001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137</v>
      </c>
      <c r="AU617" s="238" t="s">
        <v>84</v>
      </c>
      <c r="AV617" s="12" t="s">
        <v>84</v>
      </c>
      <c r="AW617" s="12" t="s">
        <v>35</v>
      </c>
      <c r="AX617" s="12" t="s">
        <v>74</v>
      </c>
      <c r="AY617" s="238" t="s">
        <v>126</v>
      </c>
    </row>
    <row r="618" s="13" customFormat="1">
      <c r="B618" s="239"/>
      <c r="C618" s="240"/>
      <c r="D618" s="215" t="s">
        <v>137</v>
      </c>
      <c r="E618" s="241" t="s">
        <v>28</v>
      </c>
      <c r="F618" s="242" t="s">
        <v>143</v>
      </c>
      <c r="G618" s="240"/>
      <c r="H618" s="243">
        <v>1.1799999999999999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AT618" s="249" t="s">
        <v>137</v>
      </c>
      <c r="AU618" s="249" t="s">
        <v>84</v>
      </c>
      <c r="AV618" s="13" t="s">
        <v>133</v>
      </c>
      <c r="AW618" s="13" t="s">
        <v>35</v>
      </c>
      <c r="AX618" s="13" t="s">
        <v>82</v>
      </c>
      <c r="AY618" s="249" t="s">
        <v>126</v>
      </c>
    </row>
    <row r="619" s="1" customFormat="1" ht="16.5" customHeight="1">
      <c r="B619" s="37"/>
      <c r="C619" s="203" t="s">
        <v>1151</v>
      </c>
      <c r="D619" s="203" t="s">
        <v>128</v>
      </c>
      <c r="E619" s="204" t="s">
        <v>741</v>
      </c>
      <c r="F619" s="205" t="s">
        <v>742</v>
      </c>
      <c r="G619" s="206" t="s">
        <v>240</v>
      </c>
      <c r="H619" s="207">
        <v>16.52</v>
      </c>
      <c r="I619" s="208"/>
      <c r="J619" s="209">
        <f>ROUND(I619*H619,2)</f>
        <v>0</v>
      </c>
      <c r="K619" s="205" t="s">
        <v>132</v>
      </c>
      <c r="L619" s="42"/>
      <c r="M619" s="210" t="s">
        <v>28</v>
      </c>
      <c r="N619" s="211" t="s">
        <v>45</v>
      </c>
      <c r="O619" s="78"/>
      <c r="P619" s="212">
        <f>O619*H619</f>
        <v>0</v>
      </c>
      <c r="Q619" s="212">
        <v>0</v>
      </c>
      <c r="R619" s="212">
        <f>Q619*H619</f>
        <v>0</v>
      </c>
      <c r="S619" s="212">
        <v>0</v>
      </c>
      <c r="T619" s="213">
        <f>S619*H619</f>
        <v>0</v>
      </c>
      <c r="AR619" s="16" t="s">
        <v>133</v>
      </c>
      <c r="AT619" s="16" t="s">
        <v>128</v>
      </c>
      <c r="AU619" s="16" t="s">
        <v>84</v>
      </c>
      <c r="AY619" s="16" t="s">
        <v>126</v>
      </c>
      <c r="BE619" s="214">
        <f>IF(N619="základní",J619,0)</f>
        <v>0</v>
      </c>
      <c r="BF619" s="214">
        <f>IF(N619="snížená",J619,0)</f>
        <v>0</v>
      </c>
      <c r="BG619" s="214">
        <f>IF(N619="zákl. přenesená",J619,0)</f>
        <v>0</v>
      </c>
      <c r="BH619" s="214">
        <f>IF(N619="sníž. přenesená",J619,0)</f>
        <v>0</v>
      </c>
      <c r="BI619" s="214">
        <f>IF(N619="nulová",J619,0)</f>
        <v>0</v>
      </c>
      <c r="BJ619" s="16" t="s">
        <v>82</v>
      </c>
      <c r="BK619" s="214">
        <f>ROUND(I619*H619,2)</f>
        <v>0</v>
      </c>
      <c r="BL619" s="16" t="s">
        <v>133</v>
      </c>
      <c r="BM619" s="16" t="s">
        <v>1152</v>
      </c>
    </row>
    <row r="620" s="1" customFormat="1">
      <c r="B620" s="37"/>
      <c r="C620" s="38"/>
      <c r="D620" s="215" t="s">
        <v>135</v>
      </c>
      <c r="E620" s="38"/>
      <c r="F620" s="216" t="s">
        <v>744</v>
      </c>
      <c r="G620" s="38"/>
      <c r="H620" s="38"/>
      <c r="I620" s="129"/>
      <c r="J620" s="38"/>
      <c r="K620" s="38"/>
      <c r="L620" s="42"/>
      <c r="M620" s="217"/>
      <c r="N620" s="78"/>
      <c r="O620" s="78"/>
      <c r="P620" s="78"/>
      <c r="Q620" s="78"/>
      <c r="R620" s="78"/>
      <c r="S620" s="78"/>
      <c r="T620" s="79"/>
      <c r="AT620" s="16" t="s">
        <v>135</v>
      </c>
      <c r="AU620" s="16" t="s">
        <v>84</v>
      </c>
    </row>
    <row r="621" s="11" customFormat="1">
      <c r="B621" s="218"/>
      <c r="C621" s="219"/>
      <c r="D621" s="215" t="s">
        <v>137</v>
      </c>
      <c r="E621" s="220" t="s">
        <v>28</v>
      </c>
      <c r="F621" s="221" t="s">
        <v>716</v>
      </c>
      <c r="G621" s="219"/>
      <c r="H621" s="220" t="s">
        <v>28</v>
      </c>
      <c r="I621" s="222"/>
      <c r="J621" s="219"/>
      <c r="K621" s="219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137</v>
      </c>
      <c r="AU621" s="227" t="s">
        <v>84</v>
      </c>
      <c r="AV621" s="11" t="s">
        <v>82</v>
      </c>
      <c r="AW621" s="11" t="s">
        <v>35</v>
      </c>
      <c r="AX621" s="11" t="s">
        <v>74</v>
      </c>
      <c r="AY621" s="227" t="s">
        <v>126</v>
      </c>
    </row>
    <row r="622" s="12" customFormat="1">
      <c r="B622" s="228"/>
      <c r="C622" s="229"/>
      <c r="D622" s="215" t="s">
        <v>137</v>
      </c>
      <c r="E622" s="230" t="s">
        <v>28</v>
      </c>
      <c r="F622" s="231" t="s">
        <v>1153</v>
      </c>
      <c r="G622" s="229"/>
      <c r="H622" s="232">
        <v>16.52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137</v>
      </c>
      <c r="AU622" s="238" t="s">
        <v>84</v>
      </c>
      <c r="AV622" s="12" t="s">
        <v>84</v>
      </c>
      <c r="AW622" s="12" t="s">
        <v>35</v>
      </c>
      <c r="AX622" s="12" t="s">
        <v>82</v>
      </c>
      <c r="AY622" s="238" t="s">
        <v>126</v>
      </c>
    </row>
    <row r="623" s="1" customFormat="1" ht="16.5" customHeight="1">
      <c r="B623" s="37"/>
      <c r="C623" s="203" t="s">
        <v>1154</v>
      </c>
      <c r="D623" s="203" t="s">
        <v>128</v>
      </c>
      <c r="E623" s="204" t="s">
        <v>747</v>
      </c>
      <c r="F623" s="205" t="s">
        <v>748</v>
      </c>
      <c r="G623" s="206" t="s">
        <v>240</v>
      </c>
      <c r="H623" s="207">
        <v>61.884</v>
      </c>
      <c r="I623" s="208"/>
      <c r="J623" s="209">
        <f>ROUND(I623*H623,2)</f>
        <v>0</v>
      </c>
      <c r="K623" s="205" t="s">
        <v>132</v>
      </c>
      <c r="L623" s="42"/>
      <c r="M623" s="210" t="s">
        <v>28</v>
      </c>
      <c r="N623" s="211" t="s">
        <v>45</v>
      </c>
      <c r="O623" s="78"/>
      <c r="P623" s="212">
        <f>O623*H623</f>
        <v>0</v>
      </c>
      <c r="Q623" s="212">
        <v>0</v>
      </c>
      <c r="R623" s="212">
        <f>Q623*H623</f>
        <v>0</v>
      </c>
      <c r="S623" s="212">
        <v>0</v>
      </c>
      <c r="T623" s="213">
        <f>S623*H623</f>
        <v>0</v>
      </c>
      <c r="AR623" s="16" t="s">
        <v>133</v>
      </c>
      <c r="AT623" s="16" t="s">
        <v>128</v>
      </c>
      <c r="AU623" s="16" t="s">
        <v>84</v>
      </c>
      <c r="AY623" s="16" t="s">
        <v>126</v>
      </c>
      <c r="BE623" s="214">
        <f>IF(N623="základní",J623,0)</f>
        <v>0</v>
      </c>
      <c r="BF623" s="214">
        <f>IF(N623="snížená",J623,0)</f>
        <v>0</v>
      </c>
      <c r="BG623" s="214">
        <f>IF(N623="zákl. přenesená",J623,0)</f>
        <v>0</v>
      </c>
      <c r="BH623" s="214">
        <f>IF(N623="sníž. přenesená",J623,0)</f>
        <v>0</v>
      </c>
      <c r="BI623" s="214">
        <f>IF(N623="nulová",J623,0)</f>
        <v>0</v>
      </c>
      <c r="BJ623" s="16" t="s">
        <v>82</v>
      </c>
      <c r="BK623" s="214">
        <f>ROUND(I623*H623,2)</f>
        <v>0</v>
      </c>
      <c r="BL623" s="16" t="s">
        <v>133</v>
      </c>
      <c r="BM623" s="16" t="s">
        <v>1155</v>
      </c>
    </row>
    <row r="624" s="1" customFormat="1">
      <c r="B624" s="37"/>
      <c r="C624" s="38"/>
      <c r="D624" s="215" t="s">
        <v>135</v>
      </c>
      <c r="E624" s="38"/>
      <c r="F624" s="216" t="s">
        <v>750</v>
      </c>
      <c r="G624" s="38"/>
      <c r="H624" s="38"/>
      <c r="I624" s="129"/>
      <c r="J624" s="38"/>
      <c r="K624" s="38"/>
      <c r="L624" s="42"/>
      <c r="M624" s="217"/>
      <c r="N624" s="78"/>
      <c r="O624" s="78"/>
      <c r="P624" s="78"/>
      <c r="Q624" s="78"/>
      <c r="R624" s="78"/>
      <c r="S624" s="78"/>
      <c r="T624" s="79"/>
      <c r="AT624" s="16" t="s">
        <v>135</v>
      </c>
      <c r="AU624" s="16" t="s">
        <v>84</v>
      </c>
    </row>
    <row r="625" s="11" customFormat="1">
      <c r="B625" s="218"/>
      <c r="C625" s="219"/>
      <c r="D625" s="215" t="s">
        <v>137</v>
      </c>
      <c r="E625" s="220" t="s">
        <v>28</v>
      </c>
      <c r="F625" s="221" t="s">
        <v>1156</v>
      </c>
      <c r="G625" s="219"/>
      <c r="H625" s="220" t="s">
        <v>28</v>
      </c>
      <c r="I625" s="222"/>
      <c r="J625" s="219"/>
      <c r="K625" s="219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137</v>
      </c>
      <c r="AU625" s="227" t="s">
        <v>84</v>
      </c>
      <c r="AV625" s="11" t="s">
        <v>82</v>
      </c>
      <c r="AW625" s="11" t="s">
        <v>35</v>
      </c>
      <c r="AX625" s="11" t="s">
        <v>74</v>
      </c>
      <c r="AY625" s="227" t="s">
        <v>126</v>
      </c>
    </row>
    <row r="626" s="12" customFormat="1">
      <c r="B626" s="228"/>
      <c r="C626" s="229"/>
      <c r="D626" s="215" t="s">
        <v>137</v>
      </c>
      <c r="E626" s="230" t="s">
        <v>28</v>
      </c>
      <c r="F626" s="231" t="s">
        <v>1157</v>
      </c>
      <c r="G626" s="229"/>
      <c r="H626" s="232">
        <v>29.949999999999999</v>
      </c>
      <c r="I626" s="233"/>
      <c r="J626" s="229"/>
      <c r="K626" s="229"/>
      <c r="L626" s="234"/>
      <c r="M626" s="235"/>
      <c r="N626" s="236"/>
      <c r="O626" s="236"/>
      <c r="P626" s="236"/>
      <c r="Q626" s="236"/>
      <c r="R626" s="236"/>
      <c r="S626" s="236"/>
      <c r="T626" s="237"/>
      <c r="AT626" s="238" t="s">
        <v>137</v>
      </c>
      <c r="AU626" s="238" t="s">
        <v>84</v>
      </c>
      <c r="AV626" s="12" t="s">
        <v>84</v>
      </c>
      <c r="AW626" s="12" t="s">
        <v>35</v>
      </c>
      <c r="AX626" s="12" t="s">
        <v>74</v>
      </c>
      <c r="AY626" s="238" t="s">
        <v>126</v>
      </c>
    </row>
    <row r="627" s="11" customFormat="1">
      <c r="B627" s="218"/>
      <c r="C627" s="219"/>
      <c r="D627" s="215" t="s">
        <v>137</v>
      </c>
      <c r="E627" s="220" t="s">
        <v>28</v>
      </c>
      <c r="F627" s="221" t="s">
        <v>1158</v>
      </c>
      <c r="G627" s="219"/>
      <c r="H627" s="220" t="s">
        <v>28</v>
      </c>
      <c r="I627" s="222"/>
      <c r="J627" s="219"/>
      <c r="K627" s="219"/>
      <c r="L627" s="223"/>
      <c r="M627" s="224"/>
      <c r="N627" s="225"/>
      <c r="O627" s="225"/>
      <c r="P627" s="225"/>
      <c r="Q627" s="225"/>
      <c r="R627" s="225"/>
      <c r="S627" s="225"/>
      <c r="T627" s="226"/>
      <c r="AT627" s="227" t="s">
        <v>137</v>
      </c>
      <c r="AU627" s="227" t="s">
        <v>84</v>
      </c>
      <c r="AV627" s="11" t="s">
        <v>82</v>
      </c>
      <c r="AW627" s="11" t="s">
        <v>35</v>
      </c>
      <c r="AX627" s="11" t="s">
        <v>74</v>
      </c>
      <c r="AY627" s="227" t="s">
        <v>126</v>
      </c>
    </row>
    <row r="628" s="12" customFormat="1">
      <c r="B628" s="228"/>
      <c r="C628" s="229"/>
      <c r="D628" s="215" t="s">
        <v>137</v>
      </c>
      <c r="E628" s="230" t="s">
        <v>28</v>
      </c>
      <c r="F628" s="231" t="s">
        <v>1159</v>
      </c>
      <c r="G628" s="229"/>
      <c r="H628" s="232">
        <v>19.614000000000001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AT628" s="238" t="s">
        <v>137</v>
      </c>
      <c r="AU628" s="238" t="s">
        <v>84</v>
      </c>
      <c r="AV628" s="12" t="s">
        <v>84</v>
      </c>
      <c r="AW628" s="12" t="s">
        <v>35</v>
      </c>
      <c r="AX628" s="12" t="s">
        <v>74</v>
      </c>
      <c r="AY628" s="238" t="s">
        <v>126</v>
      </c>
    </row>
    <row r="629" s="11" customFormat="1">
      <c r="B629" s="218"/>
      <c r="C629" s="219"/>
      <c r="D629" s="215" t="s">
        <v>137</v>
      </c>
      <c r="E629" s="220" t="s">
        <v>28</v>
      </c>
      <c r="F629" s="221" t="s">
        <v>1139</v>
      </c>
      <c r="G629" s="219"/>
      <c r="H629" s="220" t="s">
        <v>28</v>
      </c>
      <c r="I629" s="222"/>
      <c r="J629" s="219"/>
      <c r="K629" s="219"/>
      <c r="L629" s="223"/>
      <c r="M629" s="224"/>
      <c r="N629" s="225"/>
      <c r="O629" s="225"/>
      <c r="P629" s="225"/>
      <c r="Q629" s="225"/>
      <c r="R629" s="225"/>
      <c r="S629" s="225"/>
      <c r="T629" s="226"/>
      <c r="AT629" s="227" t="s">
        <v>137</v>
      </c>
      <c r="AU629" s="227" t="s">
        <v>84</v>
      </c>
      <c r="AV629" s="11" t="s">
        <v>82</v>
      </c>
      <c r="AW629" s="11" t="s">
        <v>35</v>
      </c>
      <c r="AX629" s="11" t="s">
        <v>74</v>
      </c>
      <c r="AY629" s="227" t="s">
        <v>126</v>
      </c>
    </row>
    <row r="630" s="12" customFormat="1">
      <c r="B630" s="228"/>
      <c r="C630" s="229"/>
      <c r="D630" s="215" t="s">
        <v>137</v>
      </c>
      <c r="E630" s="230" t="s">
        <v>28</v>
      </c>
      <c r="F630" s="231" t="s">
        <v>1140</v>
      </c>
      <c r="G630" s="229"/>
      <c r="H630" s="232">
        <v>12.32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137</v>
      </c>
      <c r="AU630" s="238" t="s">
        <v>84</v>
      </c>
      <c r="AV630" s="12" t="s">
        <v>84</v>
      </c>
      <c r="AW630" s="12" t="s">
        <v>35</v>
      </c>
      <c r="AX630" s="12" t="s">
        <v>74</v>
      </c>
      <c r="AY630" s="238" t="s">
        <v>126</v>
      </c>
    </row>
    <row r="631" s="13" customFormat="1">
      <c r="B631" s="239"/>
      <c r="C631" s="240"/>
      <c r="D631" s="215" t="s">
        <v>137</v>
      </c>
      <c r="E631" s="241" t="s">
        <v>28</v>
      </c>
      <c r="F631" s="242" t="s">
        <v>143</v>
      </c>
      <c r="G631" s="240"/>
      <c r="H631" s="243">
        <v>61.884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AT631" s="249" t="s">
        <v>137</v>
      </c>
      <c r="AU631" s="249" t="s">
        <v>84</v>
      </c>
      <c r="AV631" s="13" t="s">
        <v>133</v>
      </c>
      <c r="AW631" s="13" t="s">
        <v>35</v>
      </c>
      <c r="AX631" s="13" t="s">
        <v>82</v>
      </c>
      <c r="AY631" s="249" t="s">
        <v>126</v>
      </c>
    </row>
    <row r="632" s="1" customFormat="1" ht="16.5" customHeight="1">
      <c r="B632" s="37"/>
      <c r="C632" s="203" t="s">
        <v>1160</v>
      </c>
      <c r="D632" s="203" t="s">
        <v>128</v>
      </c>
      <c r="E632" s="204" t="s">
        <v>752</v>
      </c>
      <c r="F632" s="205" t="s">
        <v>753</v>
      </c>
      <c r="G632" s="206" t="s">
        <v>240</v>
      </c>
      <c r="H632" s="207">
        <v>193.59999999999999</v>
      </c>
      <c r="I632" s="208"/>
      <c r="J632" s="209">
        <f>ROUND(I632*H632,2)</f>
        <v>0</v>
      </c>
      <c r="K632" s="205" t="s">
        <v>132</v>
      </c>
      <c r="L632" s="42"/>
      <c r="M632" s="210" t="s">
        <v>28</v>
      </c>
      <c r="N632" s="211" t="s">
        <v>45</v>
      </c>
      <c r="O632" s="78"/>
      <c r="P632" s="212">
        <f>O632*H632</f>
        <v>0</v>
      </c>
      <c r="Q632" s="212">
        <v>0</v>
      </c>
      <c r="R632" s="212">
        <f>Q632*H632</f>
        <v>0</v>
      </c>
      <c r="S632" s="212">
        <v>0</v>
      </c>
      <c r="T632" s="213">
        <f>S632*H632</f>
        <v>0</v>
      </c>
      <c r="AR632" s="16" t="s">
        <v>133</v>
      </c>
      <c r="AT632" s="16" t="s">
        <v>128</v>
      </c>
      <c r="AU632" s="16" t="s">
        <v>84</v>
      </c>
      <c r="AY632" s="16" t="s">
        <v>126</v>
      </c>
      <c r="BE632" s="214">
        <f>IF(N632="základní",J632,0)</f>
        <v>0</v>
      </c>
      <c r="BF632" s="214">
        <f>IF(N632="snížená",J632,0)</f>
        <v>0</v>
      </c>
      <c r="BG632" s="214">
        <f>IF(N632="zákl. přenesená",J632,0)</f>
        <v>0</v>
      </c>
      <c r="BH632" s="214">
        <f>IF(N632="sníž. přenesená",J632,0)</f>
        <v>0</v>
      </c>
      <c r="BI632" s="214">
        <f>IF(N632="nulová",J632,0)</f>
        <v>0</v>
      </c>
      <c r="BJ632" s="16" t="s">
        <v>82</v>
      </c>
      <c r="BK632" s="214">
        <f>ROUND(I632*H632,2)</f>
        <v>0</v>
      </c>
      <c r="BL632" s="16" t="s">
        <v>133</v>
      </c>
      <c r="BM632" s="16" t="s">
        <v>1161</v>
      </c>
    </row>
    <row r="633" s="1" customFormat="1">
      <c r="B633" s="37"/>
      <c r="C633" s="38"/>
      <c r="D633" s="215" t="s">
        <v>135</v>
      </c>
      <c r="E633" s="38"/>
      <c r="F633" s="216" t="s">
        <v>755</v>
      </c>
      <c r="G633" s="38"/>
      <c r="H633" s="38"/>
      <c r="I633" s="129"/>
      <c r="J633" s="38"/>
      <c r="K633" s="38"/>
      <c r="L633" s="42"/>
      <c r="M633" s="217"/>
      <c r="N633" s="78"/>
      <c r="O633" s="78"/>
      <c r="P633" s="78"/>
      <c r="Q633" s="78"/>
      <c r="R633" s="78"/>
      <c r="S633" s="78"/>
      <c r="T633" s="79"/>
      <c r="AT633" s="16" t="s">
        <v>135</v>
      </c>
      <c r="AU633" s="16" t="s">
        <v>84</v>
      </c>
    </row>
    <row r="634" s="11" customFormat="1">
      <c r="B634" s="218"/>
      <c r="C634" s="219"/>
      <c r="D634" s="215" t="s">
        <v>137</v>
      </c>
      <c r="E634" s="220" t="s">
        <v>28</v>
      </c>
      <c r="F634" s="221" t="s">
        <v>1162</v>
      </c>
      <c r="G634" s="219"/>
      <c r="H634" s="220" t="s">
        <v>28</v>
      </c>
      <c r="I634" s="222"/>
      <c r="J634" s="219"/>
      <c r="K634" s="219"/>
      <c r="L634" s="223"/>
      <c r="M634" s="224"/>
      <c r="N634" s="225"/>
      <c r="O634" s="225"/>
      <c r="P634" s="225"/>
      <c r="Q634" s="225"/>
      <c r="R634" s="225"/>
      <c r="S634" s="225"/>
      <c r="T634" s="226"/>
      <c r="AT634" s="227" t="s">
        <v>137</v>
      </c>
      <c r="AU634" s="227" t="s">
        <v>84</v>
      </c>
      <c r="AV634" s="11" t="s">
        <v>82</v>
      </c>
      <c r="AW634" s="11" t="s">
        <v>35</v>
      </c>
      <c r="AX634" s="11" t="s">
        <v>74</v>
      </c>
      <c r="AY634" s="227" t="s">
        <v>126</v>
      </c>
    </row>
    <row r="635" s="12" customFormat="1">
      <c r="B635" s="228"/>
      <c r="C635" s="229"/>
      <c r="D635" s="215" t="s">
        <v>137</v>
      </c>
      <c r="E635" s="230" t="s">
        <v>28</v>
      </c>
      <c r="F635" s="231" t="s">
        <v>1163</v>
      </c>
      <c r="G635" s="229"/>
      <c r="H635" s="232">
        <v>193.59999999999999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137</v>
      </c>
      <c r="AU635" s="238" t="s">
        <v>84</v>
      </c>
      <c r="AV635" s="12" t="s">
        <v>84</v>
      </c>
      <c r="AW635" s="12" t="s">
        <v>35</v>
      </c>
      <c r="AX635" s="12" t="s">
        <v>82</v>
      </c>
      <c r="AY635" s="238" t="s">
        <v>126</v>
      </c>
    </row>
    <row r="636" s="1" customFormat="1" ht="16.5" customHeight="1">
      <c r="B636" s="37"/>
      <c r="C636" s="203" t="s">
        <v>1164</v>
      </c>
      <c r="D636" s="203" t="s">
        <v>128</v>
      </c>
      <c r="E636" s="204" t="s">
        <v>761</v>
      </c>
      <c r="F636" s="205" t="s">
        <v>762</v>
      </c>
      <c r="G636" s="206" t="s">
        <v>240</v>
      </c>
      <c r="H636" s="207">
        <v>1.1799999999999999</v>
      </c>
      <c r="I636" s="208"/>
      <c r="J636" s="209">
        <f>ROUND(I636*H636,2)</f>
        <v>0</v>
      </c>
      <c r="K636" s="205" t="s">
        <v>132</v>
      </c>
      <c r="L636" s="42"/>
      <c r="M636" s="210" t="s">
        <v>28</v>
      </c>
      <c r="N636" s="211" t="s">
        <v>45</v>
      </c>
      <c r="O636" s="78"/>
      <c r="P636" s="212">
        <f>O636*H636</f>
        <v>0</v>
      </c>
      <c r="Q636" s="212">
        <v>0</v>
      </c>
      <c r="R636" s="212">
        <f>Q636*H636</f>
        <v>0</v>
      </c>
      <c r="S636" s="212">
        <v>0</v>
      </c>
      <c r="T636" s="213">
        <f>S636*H636</f>
        <v>0</v>
      </c>
      <c r="AR636" s="16" t="s">
        <v>133</v>
      </c>
      <c r="AT636" s="16" t="s">
        <v>128</v>
      </c>
      <c r="AU636" s="16" t="s">
        <v>84</v>
      </c>
      <c r="AY636" s="16" t="s">
        <v>126</v>
      </c>
      <c r="BE636" s="214">
        <f>IF(N636="základní",J636,0)</f>
        <v>0</v>
      </c>
      <c r="BF636" s="214">
        <f>IF(N636="snížená",J636,0)</f>
        <v>0</v>
      </c>
      <c r="BG636" s="214">
        <f>IF(N636="zákl. přenesená",J636,0)</f>
        <v>0</v>
      </c>
      <c r="BH636" s="214">
        <f>IF(N636="sníž. přenesená",J636,0)</f>
        <v>0</v>
      </c>
      <c r="BI636" s="214">
        <f>IF(N636="nulová",J636,0)</f>
        <v>0</v>
      </c>
      <c r="BJ636" s="16" t="s">
        <v>82</v>
      </c>
      <c r="BK636" s="214">
        <f>ROUND(I636*H636,2)</f>
        <v>0</v>
      </c>
      <c r="BL636" s="16" t="s">
        <v>133</v>
      </c>
      <c r="BM636" s="16" t="s">
        <v>1165</v>
      </c>
    </row>
    <row r="637" s="1" customFormat="1">
      <c r="B637" s="37"/>
      <c r="C637" s="38"/>
      <c r="D637" s="215" t="s">
        <v>135</v>
      </c>
      <c r="E637" s="38"/>
      <c r="F637" s="216" t="s">
        <v>764</v>
      </c>
      <c r="G637" s="38"/>
      <c r="H637" s="38"/>
      <c r="I637" s="129"/>
      <c r="J637" s="38"/>
      <c r="K637" s="38"/>
      <c r="L637" s="42"/>
      <c r="M637" s="217"/>
      <c r="N637" s="78"/>
      <c r="O637" s="78"/>
      <c r="P637" s="78"/>
      <c r="Q637" s="78"/>
      <c r="R637" s="78"/>
      <c r="S637" s="78"/>
      <c r="T637" s="79"/>
      <c r="AT637" s="16" t="s">
        <v>135</v>
      </c>
      <c r="AU637" s="16" t="s">
        <v>84</v>
      </c>
    </row>
    <row r="638" s="11" customFormat="1">
      <c r="B638" s="218"/>
      <c r="C638" s="219"/>
      <c r="D638" s="215" t="s">
        <v>137</v>
      </c>
      <c r="E638" s="220" t="s">
        <v>28</v>
      </c>
      <c r="F638" s="221" t="s">
        <v>737</v>
      </c>
      <c r="G638" s="219"/>
      <c r="H638" s="220" t="s">
        <v>28</v>
      </c>
      <c r="I638" s="222"/>
      <c r="J638" s="219"/>
      <c r="K638" s="219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137</v>
      </c>
      <c r="AU638" s="227" t="s">
        <v>84</v>
      </c>
      <c r="AV638" s="11" t="s">
        <v>82</v>
      </c>
      <c r="AW638" s="11" t="s">
        <v>35</v>
      </c>
      <c r="AX638" s="11" t="s">
        <v>74</v>
      </c>
      <c r="AY638" s="227" t="s">
        <v>126</v>
      </c>
    </row>
    <row r="639" s="12" customFormat="1">
      <c r="B639" s="228"/>
      <c r="C639" s="229"/>
      <c r="D639" s="215" t="s">
        <v>137</v>
      </c>
      <c r="E639" s="230" t="s">
        <v>28</v>
      </c>
      <c r="F639" s="231" t="s">
        <v>1148</v>
      </c>
      <c r="G639" s="229"/>
      <c r="H639" s="232">
        <v>0.72999999999999998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137</v>
      </c>
      <c r="AU639" s="238" t="s">
        <v>84</v>
      </c>
      <c r="AV639" s="12" t="s">
        <v>84</v>
      </c>
      <c r="AW639" s="12" t="s">
        <v>35</v>
      </c>
      <c r="AX639" s="12" t="s">
        <v>74</v>
      </c>
      <c r="AY639" s="238" t="s">
        <v>126</v>
      </c>
    </row>
    <row r="640" s="11" customFormat="1">
      <c r="B640" s="218"/>
      <c r="C640" s="219"/>
      <c r="D640" s="215" t="s">
        <v>137</v>
      </c>
      <c r="E640" s="220" t="s">
        <v>28</v>
      </c>
      <c r="F640" s="221" t="s">
        <v>1149</v>
      </c>
      <c r="G640" s="219"/>
      <c r="H640" s="220" t="s">
        <v>28</v>
      </c>
      <c r="I640" s="222"/>
      <c r="J640" s="219"/>
      <c r="K640" s="219"/>
      <c r="L640" s="223"/>
      <c r="M640" s="224"/>
      <c r="N640" s="225"/>
      <c r="O640" s="225"/>
      <c r="P640" s="225"/>
      <c r="Q640" s="225"/>
      <c r="R640" s="225"/>
      <c r="S640" s="225"/>
      <c r="T640" s="226"/>
      <c r="AT640" s="227" t="s">
        <v>137</v>
      </c>
      <c r="AU640" s="227" t="s">
        <v>84</v>
      </c>
      <c r="AV640" s="11" t="s">
        <v>82</v>
      </c>
      <c r="AW640" s="11" t="s">
        <v>35</v>
      </c>
      <c r="AX640" s="11" t="s">
        <v>74</v>
      </c>
      <c r="AY640" s="227" t="s">
        <v>126</v>
      </c>
    </row>
    <row r="641" s="12" customFormat="1">
      <c r="B641" s="228"/>
      <c r="C641" s="229"/>
      <c r="D641" s="215" t="s">
        <v>137</v>
      </c>
      <c r="E641" s="230" t="s">
        <v>28</v>
      </c>
      <c r="F641" s="231" t="s">
        <v>1150</v>
      </c>
      <c r="G641" s="229"/>
      <c r="H641" s="232">
        <v>0.45000000000000001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137</v>
      </c>
      <c r="AU641" s="238" t="s">
        <v>84</v>
      </c>
      <c r="AV641" s="12" t="s">
        <v>84</v>
      </c>
      <c r="AW641" s="12" t="s">
        <v>35</v>
      </c>
      <c r="AX641" s="12" t="s">
        <v>74</v>
      </c>
      <c r="AY641" s="238" t="s">
        <v>126</v>
      </c>
    </row>
    <row r="642" s="13" customFormat="1">
      <c r="B642" s="239"/>
      <c r="C642" s="240"/>
      <c r="D642" s="215" t="s">
        <v>137</v>
      </c>
      <c r="E642" s="241" t="s">
        <v>28</v>
      </c>
      <c r="F642" s="242" t="s">
        <v>143</v>
      </c>
      <c r="G642" s="240"/>
      <c r="H642" s="243">
        <v>1.1799999999999999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AT642" s="249" t="s">
        <v>137</v>
      </c>
      <c r="AU642" s="249" t="s">
        <v>84</v>
      </c>
      <c r="AV642" s="13" t="s">
        <v>133</v>
      </c>
      <c r="AW642" s="13" t="s">
        <v>35</v>
      </c>
      <c r="AX642" s="13" t="s">
        <v>82</v>
      </c>
      <c r="AY642" s="249" t="s">
        <v>126</v>
      </c>
    </row>
    <row r="643" s="10" customFormat="1" ht="22.8" customHeight="1">
      <c r="B643" s="187"/>
      <c r="C643" s="188"/>
      <c r="D643" s="189" t="s">
        <v>73</v>
      </c>
      <c r="E643" s="201" t="s">
        <v>765</v>
      </c>
      <c r="F643" s="201" t="s">
        <v>766</v>
      </c>
      <c r="G643" s="188"/>
      <c r="H643" s="188"/>
      <c r="I643" s="191"/>
      <c r="J643" s="202">
        <f>BK643</f>
        <v>0</v>
      </c>
      <c r="K643" s="188"/>
      <c r="L643" s="193"/>
      <c r="M643" s="194"/>
      <c r="N643" s="195"/>
      <c r="O643" s="195"/>
      <c r="P643" s="196">
        <f>SUM(P644:P645)</f>
        <v>0</v>
      </c>
      <c r="Q643" s="195"/>
      <c r="R643" s="196">
        <f>SUM(R644:R645)</f>
        <v>0</v>
      </c>
      <c r="S643" s="195"/>
      <c r="T643" s="197">
        <f>SUM(T644:T645)</f>
        <v>0</v>
      </c>
      <c r="AR643" s="198" t="s">
        <v>82</v>
      </c>
      <c r="AT643" s="199" t="s">
        <v>73</v>
      </c>
      <c r="AU643" s="199" t="s">
        <v>82</v>
      </c>
      <c r="AY643" s="198" t="s">
        <v>126</v>
      </c>
      <c r="BK643" s="200">
        <f>SUM(BK644:BK645)</f>
        <v>0</v>
      </c>
    </row>
    <row r="644" s="1" customFormat="1" ht="16.5" customHeight="1">
      <c r="B644" s="37"/>
      <c r="C644" s="203" t="s">
        <v>1166</v>
      </c>
      <c r="D644" s="203" t="s">
        <v>128</v>
      </c>
      <c r="E644" s="204" t="s">
        <v>767</v>
      </c>
      <c r="F644" s="205" t="s">
        <v>768</v>
      </c>
      <c r="G644" s="206" t="s">
        <v>240</v>
      </c>
      <c r="H644" s="207">
        <v>744.01199999999994</v>
      </c>
      <c r="I644" s="208"/>
      <c r="J644" s="209">
        <f>ROUND(I644*H644,2)</f>
        <v>0</v>
      </c>
      <c r="K644" s="205" t="s">
        <v>132</v>
      </c>
      <c r="L644" s="42"/>
      <c r="M644" s="210" t="s">
        <v>28</v>
      </c>
      <c r="N644" s="211" t="s">
        <v>45</v>
      </c>
      <c r="O644" s="78"/>
      <c r="P644" s="212">
        <f>O644*H644</f>
        <v>0</v>
      </c>
      <c r="Q644" s="212">
        <v>0</v>
      </c>
      <c r="R644" s="212">
        <f>Q644*H644</f>
        <v>0</v>
      </c>
      <c r="S644" s="212">
        <v>0</v>
      </c>
      <c r="T644" s="213">
        <f>S644*H644</f>
        <v>0</v>
      </c>
      <c r="AR644" s="16" t="s">
        <v>133</v>
      </c>
      <c r="AT644" s="16" t="s">
        <v>128</v>
      </c>
      <c r="AU644" s="16" t="s">
        <v>84</v>
      </c>
      <c r="AY644" s="16" t="s">
        <v>126</v>
      </c>
      <c r="BE644" s="214">
        <f>IF(N644="základní",J644,0)</f>
        <v>0</v>
      </c>
      <c r="BF644" s="214">
        <f>IF(N644="snížená",J644,0)</f>
        <v>0</v>
      </c>
      <c r="BG644" s="214">
        <f>IF(N644="zákl. přenesená",J644,0)</f>
        <v>0</v>
      </c>
      <c r="BH644" s="214">
        <f>IF(N644="sníž. přenesená",J644,0)</f>
        <v>0</v>
      </c>
      <c r="BI644" s="214">
        <f>IF(N644="nulová",J644,0)</f>
        <v>0</v>
      </c>
      <c r="BJ644" s="16" t="s">
        <v>82</v>
      </c>
      <c r="BK644" s="214">
        <f>ROUND(I644*H644,2)</f>
        <v>0</v>
      </c>
      <c r="BL644" s="16" t="s">
        <v>133</v>
      </c>
      <c r="BM644" s="16" t="s">
        <v>1167</v>
      </c>
    </row>
    <row r="645" s="1" customFormat="1">
      <c r="B645" s="37"/>
      <c r="C645" s="38"/>
      <c r="D645" s="215" t="s">
        <v>135</v>
      </c>
      <c r="E645" s="38"/>
      <c r="F645" s="216" t="s">
        <v>770</v>
      </c>
      <c r="G645" s="38"/>
      <c r="H645" s="38"/>
      <c r="I645" s="129"/>
      <c r="J645" s="38"/>
      <c r="K645" s="38"/>
      <c r="L645" s="42"/>
      <c r="M645" s="271"/>
      <c r="N645" s="272"/>
      <c r="O645" s="272"/>
      <c r="P645" s="272"/>
      <c r="Q645" s="272"/>
      <c r="R645" s="272"/>
      <c r="S645" s="272"/>
      <c r="T645" s="273"/>
      <c r="AT645" s="16" t="s">
        <v>135</v>
      </c>
      <c r="AU645" s="16" t="s">
        <v>84</v>
      </c>
    </row>
    <row r="646" s="1" customFormat="1" ht="6.96" customHeight="1">
      <c r="B646" s="56"/>
      <c r="C646" s="57"/>
      <c r="D646" s="57"/>
      <c r="E646" s="57"/>
      <c r="F646" s="57"/>
      <c r="G646" s="57"/>
      <c r="H646" s="57"/>
      <c r="I646" s="153"/>
      <c r="J646" s="57"/>
      <c r="K646" s="57"/>
      <c r="L646" s="42"/>
    </row>
  </sheetData>
  <sheetProtection sheet="1" autoFilter="0" formatColumns="0" formatRows="0" objects="1" scenarios="1" spinCount="100000" saltValue="R1Xhi2ov+Wmg0yK4tvo6Km+wIp25atkIpZqxBmAQF5jlrRNG2Jo0ok0lrYmCcAi0A8eSfKvApsT3CVJA6mTsJg==" hashValue="DCefVcPqGDZEeIYboZn8w/X3pGJ8RxH9Ge+rDIRhTdX2tT4T0Ok+FbhqF5F83d1pL1IxIhdBTJ1K5cKW9xN7lA==" algorithmName="SHA-512" password="CC35"/>
  <autoFilter ref="C93:K645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91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Stavební úpravy komunikace Gorkého (PKH) v Litvínově - II.etapa - dodatek</v>
      </c>
      <c r="F7" s="127"/>
      <c r="G7" s="127"/>
      <c r="H7" s="127"/>
      <c r="L7" s="19"/>
    </row>
    <row r="8" hidden="1" s="1" customFormat="1" ht="12" customHeight="1">
      <c r="B8" s="42"/>
      <c r="D8" s="127" t="s">
        <v>92</v>
      </c>
      <c r="I8" s="129"/>
      <c r="L8" s="42"/>
    </row>
    <row r="9" hidden="1" s="1" customFormat="1" ht="36.96" customHeight="1">
      <c r="B9" s="42"/>
      <c r="E9" s="130" t="s">
        <v>1168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14. 6. 2019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ROUND((SUM(BE80:BE123)),  2)</f>
        <v>0</v>
      </c>
      <c r="I33" s="142">
        <v>0.20999999999999999</v>
      </c>
      <c r="J33" s="141">
        <f>ROUND(((SUM(BE80:BE123))*I33),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ROUND((SUM(BF80:BF123)),  2)</f>
        <v>0</v>
      </c>
      <c r="I34" s="142">
        <v>0.14999999999999999</v>
      </c>
      <c r="J34" s="141">
        <f>ROUND(((SUM(BF80:BF123))*I34),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ROUND((SUM(BG80:BG123)),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ROUND((SUM(BH80:BH123)),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ROUND((SUM(BI80:BI123)),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94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Stavební úpravy komunikace Gorkého (PKH) v Litvínově - II.etapa - dodatek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92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VRN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Litvínov</v>
      </c>
      <c r="G52" s="38"/>
      <c r="H52" s="38"/>
      <c r="I52" s="131" t="s">
        <v>24</v>
      </c>
      <c r="J52" s="66" t="str">
        <f>IF(J12="","",J12)</f>
        <v>14. 6. 2019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Litvínov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95</v>
      </c>
      <c r="D57" s="159"/>
      <c r="E57" s="159"/>
      <c r="F57" s="159"/>
      <c r="G57" s="159"/>
      <c r="H57" s="159"/>
      <c r="I57" s="160"/>
      <c r="J57" s="161" t="s">
        <v>96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J80</f>
        <v>0</v>
      </c>
      <c r="K59" s="38"/>
      <c r="L59" s="42"/>
      <c r="AU59" s="16" t="s">
        <v>97</v>
      </c>
    </row>
    <row r="60" s="7" customFormat="1" ht="24.96" customHeight="1">
      <c r="B60" s="163"/>
      <c r="C60" s="164"/>
      <c r="D60" s="165" t="s">
        <v>1169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29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3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6"/>
      <c r="J66" s="59"/>
      <c r="K66" s="59"/>
      <c r="L66" s="42"/>
    </row>
    <row r="67" s="1" customFormat="1" ht="24.96" customHeight="1">
      <c r="B67" s="37"/>
      <c r="C67" s="22" t="s">
        <v>111</v>
      </c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6.5" customHeight="1">
      <c r="B70" s="37"/>
      <c r="C70" s="38"/>
      <c r="D70" s="38"/>
      <c r="E70" s="157" t="str">
        <f>E7</f>
        <v>Stavební úpravy komunikace Gorkého (PKH) v Litvínově - II.etapa - dodatek</v>
      </c>
      <c r="F70" s="31"/>
      <c r="G70" s="31"/>
      <c r="H70" s="31"/>
      <c r="I70" s="129"/>
      <c r="J70" s="38"/>
      <c r="K70" s="38"/>
      <c r="L70" s="42"/>
    </row>
    <row r="71" s="1" customFormat="1" ht="12" customHeight="1">
      <c r="B71" s="37"/>
      <c r="C71" s="31" t="s">
        <v>92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C - VRN</v>
      </c>
      <c r="F72" s="38"/>
      <c r="G72" s="38"/>
      <c r="H72" s="38"/>
      <c r="I72" s="129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Litvínov</v>
      </c>
      <c r="G74" s="38"/>
      <c r="H74" s="38"/>
      <c r="I74" s="131" t="s">
        <v>24</v>
      </c>
      <c r="J74" s="66" t="str">
        <f>IF(J12="","",J12)</f>
        <v>14. 6. 2019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Litvínov</v>
      </c>
      <c r="G76" s="38"/>
      <c r="H76" s="38"/>
      <c r="I76" s="131" t="s">
        <v>33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31</v>
      </c>
      <c r="D77" s="38"/>
      <c r="E77" s="38"/>
      <c r="F77" s="26" t="str">
        <f>IF(E18="","",E18)</f>
        <v>Vyplň údaj</v>
      </c>
      <c r="G77" s="38"/>
      <c r="H77" s="38"/>
      <c r="I77" s="131" t="s">
        <v>36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9" customFormat="1" ht="29.28" customHeight="1">
      <c r="B79" s="177"/>
      <c r="C79" s="178" t="s">
        <v>112</v>
      </c>
      <c r="D79" s="179" t="s">
        <v>59</v>
      </c>
      <c r="E79" s="179" t="s">
        <v>55</v>
      </c>
      <c r="F79" s="179" t="s">
        <v>56</v>
      </c>
      <c r="G79" s="179" t="s">
        <v>113</v>
      </c>
      <c r="H79" s="179" t="s">
        <v>114</v>
      </c>
      <c r="I79" s="180" t="s">
        <v>115</v>
      </c>
      <c r="J79" s="179" t="s">
        <v>96</v>
      </c>
      <c r="K79" s="181" t="s">
        <v>116</v>
      </c>
      <c r="L79" s="182"/>
      <c r="M79" s="86" t="s">
        <v>28</v>
      </c>
      <c r="N79" s="87" t="s">
        <v>44</v>
      </c>
      <c r="O79" s="87" t="s">
        <v>117</v>
      </c>
      <c r="P79" s="87" t="s">
        <v>118</v>
      </c>
      <c r="Q79" s="87" t="s">
        <v>119</v>
      </c>
      <c r="R79" s="87" t="s">
        <v>120</v>
      </c>
      <c r="S79" s="87" t="s">
        <v>121</v>
      </c>
      <c r="T79" s="88" t="s">
        <v>122</v>
      </c>
    </row>
    <row r="80" s="1" customFormat="1" ht="22.8" customHeight="1">
      <c r="B80" s="37"/>
      <c r="C80" s="93" t="s">
        <v>123</v>
      </c>
      <c r="D80" s="38"/>
      <c r="E80" s="38"/>
      <c r="F80" s="38"/>
      <c r="G80" s="38"/>
      <c r="H80" s="38"/>
      <c r="I80" s="129"/>
      <c r="J80" s="183">
        <f>BK80</f>
        <v>0</v>
      </c>
      <c r="K80" s="38"/>
      <c r="L80" s="42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6" t="s">
        <v>73</v>
      </c>
      <c r="AU80" s="16" t="s">
        <v>97</v>
      </c>
      <c r="BK80" s="186">
        <f>BK81</f>
        <v>0</v>
      </c>
    </row>
    <row r="81" s="10" customFormat="1" ht="25.92" customHeight="1">
      <c r="B81" s="187"/>
      <c r="C81" s="188"/>
      <c r="D81" s="189" t="s">
        <v>73</v>
      </c>
      <c r="E81" s="190" t="s">
        <v>89</v>
      </c>
      <c r="F81" s="190" t="s">
        <v>1170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SUM(P82:P123)</f>
        <v>0</v>
      </c>
      <c r="Q81" s="195"/>
      <c r="R81" s="196">
        <f>SUM(R82:R123)</f>
        <v>0</v>
      </c>
      <c r="S81" s="195"/>
      <c r="T81" s="197">
        <f>SUM(T82:T123)</f>
        <v>0</v>
      </c>
      <c r="AR81" s="198" t="s">
        <v>163</v>
      </c>
      <c r="AT81" s="199" t="s">
        <v>73</v>
      </c>
      <c r="AU81" s="199" t="s">
        <v>74</v>
      </c>
      <c r="AY81" s="198" t="s">
        <v>126</v>
      </c>
      <c r="BK81" s="200">
        <f>SUM(BK82:BK123)</f>
        <v>0</v>
      </c>
    </row>
    <row r="82" s="1" customFormat="1" ht="16.5" customHeight="1">
      <c r="B82" s="37"/>
      <c r="C82" s="203" t="s">
        <v>82</v>
      </c>
      <c r="D82" s="203" t="s">
        <v>128</v>
      </c>
      <c r="E82" s="204" t="s">
        <v>1171</v>
      </c>
      <c r="F82" s="205" t="s">
        <v>1172</v>
      </c>
      <c r="G82" s="206" t="s">
        <v>1173</v>
      </c>
      <c r="H82" s="207">
        <v>1</v>
      </c>
      <c r="I82" s="208"/>
      <c r="J82" s="209">
        <f>ROUND(I82*H82,2)</f>
        <v>0</v>
      </c>
      <c r="K82" s="205" t="s">
        <v>132</v>
      </c>
      <c r="L82" s="42"/>
      <c r="M82" s="210" t="s">
        <v>28</v>
      </c>
      <c r="N82" s="211" t="s">
        <v>45</v>
      </c>
      <c r="O82" s="78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6" t="s">
        <v>1174</v>
      </c>
      <c r="AT82" s="16" t="s">
        <v>128</v>
      </c>
      <c r="AU82" s="16" t="s">
        <v>82</v>
      </c>
      <c r="AY82" s="16" t="s">
        <v>126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82</v>
      </c>
      <c r="BK82" s="214">
        <f>ROUND(I82*H82,2)</f>
        <v>0</v>
      </c>
      <c r="BL82" s="16" t="s">
        <v>1174</v>
      </c>
      <c r="BM82" s="16" t="s">
        <v>1175</v>
      </c>
    </row>
    <row r="83" s="1" customFormat="1">
      <c r="B83" s="37"/>
      <c r="C83" s="38"/>
      <c r="D83" s="215" t="s">
        <v>135</v>
      </c>
      <c r="E83" s="38"/>
      <c r="F83" s="216" t="s">
        <v>1172</v>
      </c>
      <c r="G83" s="38"/>
      <c r="H83" s="38"/>
      <c r="I83" s="129"/>
      <c r="J83" s="38"/>
      <c r="K83" s="38"/>
      <c r="L83" s="42"/>
      <c r="M83" s="217"/>
      <c r="N83" s="78"/>
      <c r="O83" s="78"/>
      <c r="P83" s="78"/>
      <c r="Q83" s="78"/>
      <c r="R83" s="78"/>
      <c r="S83" s="78"/>
      <c r="T83" s="79"/>
      <c r="AT83" s="16" t="s">
        <v>135</v>
      </c>
      <c r="AU83" s="16" t="s">
        <v>82</v>
      </c>
    </row>
    <row r="84" s="1" customFormat="1" ht="16.5" customHeight="1">
      <c r="B84" s="37"/>
      <c r="C84" s="203" t="s">
        <v>84</v>
      </c>
      <c r="D84" s="203" t="s">
        <v>128</v>
      </c>
      <c r="E84" s="204" t="s">
        <v>1176</v>
      </c>
      <c r="F84" s="205" t="s">
        <v>1177</v>
      </c>
      <c r="G84" s="206" t="s">
        <v>1173</v>
      </c>
      <c r="H84" s="207">
        <v>1</v>
      </c>
      <c r="I84" s="208"/>
      <c r="J84" s="209">
        <f>ROUND(I84*H84,2)</f>
        <v>0</v>
      </c>
      <c r="K84" s="205" t="s">
        <v>132</v>
      </c>
      <c r="L84" s="42"/>
      <c r="M84" s="210" t="s">
        <v>28</v>
      </c>
      <c r="N84" s="211" t="s">
        <v>45</v>
      </c>
      <c r="O84" s="78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6" t="s">
        <v>1174</v>
      </c>
      <c r="AT84" s="16" t="s">
        <v>128</v>
      </c>
      <c r="AU84" s="16" t="s">
        <v>82</v>
      </c>
      <c r="AY84" s="16" t="s">
        <v>126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82</v>
      </c>
      <c r="BK84" s="214">
        <f>ROUND(I84*H84,2)</f>
        <v>0</v>
      </c>
      <c r="BL84" s="16" t="s">
        <v>1174</v>
      </c>
      <c r="BM84" s="16" t="s">
        <v>1178</v>
      </c>
    </row>
    <row r="85" s="1" customFormat="1">
      <c r="B85" s="37"/>
      <c r="C85" s="38"/>
      <c r="D85" s="215" t="s">
        <v>135</v>
      </c>
      <c r="E85" s="38"/>
      <c r="F85" s="216" t="s">
        <v>1177</v>
      </c>
      <c r="G85" s="38"/>
      <c r="H85" s="38"/>
      <c r="I85" s="129"/>
      <c r="J85" s="38"/>
      <c r="K85" s="38"/>
      <c r="L85" s="42"/>
      <c r="M85" s="217"/>
      <c r="N85" s="78"/>
      <c r="O85" s="78"/>
      <c r="P85" s="78"/>
      <c r="Q85" s="78"/>
      <c r="R85" s="78"/>
      <c r="S85" s="78"/>
      <c r="T85" s="79"/>
      <c r="AT85" s="16" t="s">
        <v>135</v>
      </c>
      <c r="AU85" s="16" t="s">
        <v>82</v>
      </c>
    </row>
    <row r="86" s="11" customFormat="1">
      <c r="B86" s="218"/>
      <c r="C86" s="219"/>
      <c r="D86" s="215" t="s">
        <v>137</v>
      </c>
      <c r="E86" s="220" t="s">
        <v>28</v>
      </c>
      <c r="F86" s="221" t="s">
        <v>1179</v>
      </c>
      <c r="G86" s="219"/>
      <c r="H86" s="220" t="s">
        <v>28</v>
      </c>
      <c r="I86" s="222"/>
      <c r="J86" s="219"/>
      <c r="K86" s="219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137</v>
      </c>
      <c r="AU86" s="227" t="s">
        <v>82</v>
      </c>
      <c r="AV86" s="11" t="s">
        <v>82</v>
      </c>
      <c r="AW86" s="11" t="s">
        <v>35</v>
      </c>
      <c r="AX86" s="11" t="s">
        <v>74</v>
      </c>
      <c r="AY86" s="227" t="s">
        <v>126</v>
      </c>
    </row>
    <row r="87" s="12" customFormat="1">
      <c r="B87" s="228"/>
      <c r="C87" s="229"/>
      <c r="D87" s="215" t="s">
        <v>137</v>
      </c>
      <c r="E87" s="230" t="s">
        <v>28</v>
      </c>
      <c r="F87" s="231" t="s">
        <v>82</v>
      </c>
      <c r="G87" s="229"/>
      <c r="H87" s="232">
        <v>1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AT87" s="238" t="s">
        <v>137</v>
      </c>
      <c r="AU87" s="238" t="s">
        <v>82</v>
      </c>
      <c r="AV87" s="12" t="s">
        <v>84</v>
      </c>
      <c r="AW87" s="12" t="s">
        <v>35</v>
      </c>
      <c r="AX87" s="12" t="s">
        <v>82</v>
      </c>
      <c r="AY87" s="238" t="s">
        <v>126</v>
      </c>
    </row>
    <row r="88" s="1" customFormat="1" ht="16.5" customHeight="1">
      <c r="B88" s="37"/>
      <c r="C88" s="203" t="s">
        <v>150</v>
      </c>
      <c r="D88" s="203" t="s">
        <v>128</v>
      </c>
      <c r="E88" s="204" t="s">
        <v>1180</v>
      </c>
      <c r="F88" s="205" t="s">
        <v>1181</v>
      </c>
      <c r="G88" s="206" t="s">
        <v>1173</v>
      </c>
      <c r="H88" s="207">
        <v>1</v>
      </c>
      <c r="I88" s="208"/>
      <c r="J88" s="209">
        <f>ROUND(I88*H88,2)</f>
        <v>0</v>
      </c>
      <c r="K88" s="205" t="s">
        <v>132</v>
      </c>
      <c r="L88" s="42"/>
      <c r="M88" s="210" t="s">
        <v>28</v>
      </c>
      <c r="N88" s="211" t="s">
        <v>45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1174</v>
      </c>
      <c r="AT88" s="16" t="s">
        <v>128</v>
      </c>
      <c r="AU88" s="16" t="s">
        <v>82</v>
      </c>
      <c r="AY88" s="16" t="s">
        <v>126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82</v>
      </c>
      <c r="BK88" s="214">
        <f>ROUND(I88*H88,2)</f>
        <v>0</v>
      </c>
      <c r="BL88" s="16" t="s">
        <v>1174</v>
      </c>
      <c r="BM88" s="16" t="s">
        <v>1182</v>
      </c>
    </row>
    <row r="89" s="1" customFormat="1">
      <c r="B89" s="37"/>
      <c r="C89" s="38"/>
      <c r="D89" s="215" t="s">
        <v>135</v>
      </c>
      <c r="E89" s="38"/>
      <c r="F89" s="216" t="s">
        <v>1181</v>
      </c>
      <c r="G89" s="38"/>
      <c r="H89" s="38"/>
      <c r="I89" s="129"/>
      <c r="J89" s="38"/>
      <c r="K89" s="38"/>
      <c r="L89" s="42"/>
      <c r="M89" s="217"/>
      <c r="N89" s="78"/>
      <c r="O89" s="78"/>
      <c r="P89" s="78"/>
      <c r="Q89" s="78"/>
      <c r="R89" s="78"/>
      <c r="S89" s="78"/>
      <c r="T89" s="79"/>
      <c r="AT89" s="16" t="s">
        <v>135</v>
      </c>
      <c r="AU89" s="16" t="s">
        <v>82</v>
      </c>
    </row>
    <row r="90" s="11" customFormat="1">
      <c r="B90" s="218"/>
      <c r="C90" s="219"/>
      <c r="D90" s="215" t="s">
        <v>137</v>
      </c>
      <c r="E90" s="220" t="s">
        <v>28</v>
      </c>
      <c r="F90" s="221" t="s">
        <v>1183</v>
      </c>
      <c r="G90" s="219"/>
      <c r="H90" s="220" t="s">
        <v>28</v>
      </c>
      <c r="I90" s="222"/>
      <c r="J90" s="219"/>
      <c r="K90" s="219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137</v>
      </c>
      <c r="AU90" s="227" t="s">
        <v>82</v>
      </c>
      <c r="AV90" s="11" t="s">
        <v>82</v>
      </c>
      <c r="AW90" s="11" t="s">
        <v>35</v>
      </c>
      <c r="AX90" s="11" t="s">
        <v>74</v>
      </c>
      <c r="AY90" s="227" t="s">
        <v>126</v>
      </c>
    </row>
    <row r="91" s="12" customFormat="1">
      <c r="B91" s="228"/>
      <c r="C91" s="229"/>
      <c r="D91" s="215" t="s">
        <v>137</v>
      </c>
      <c r="E91" s="230" t="s">
        <v>28</v>
      </c>
      <c r="F91" s="231" t="s">
        <v>790</v>
      </c>
      <c r="G91" s="229"/>
      <c r="H91" s="232">
        <v>1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137</v>
      </c>
      <c r="AU91" s="238" t="s">
        <v>82</v>
      </c>
      <c r="AV91" s="12" t="s">
        <v>84</v>
      </c>
      <c r="AW91" s="12" t="s">
        <v>35</v>
      </c>
      <c r="AX91" s="12" t="s">
        <v>82</v>
      </c>
      <c r="AY91" s="238" t="s">
        <v>126</v>
      </c>
    </row>
    <row r="92" s="1" customFormat="1" ht="16.5" customHeight="1">
      <c r="B92" s="37"/>
      <c r="C92" s="203" t="s">
        <v>133</v>
      </c>
      <c r="D92" s="203" t="s">
        <v>128</v>
      </c>
      <c r="E92" s="204" t="s">
        <v>1184</v>
      </c>
      <c r="F92" s="205" t="s">
        <v>1185</v>
      </c>
      <c r="G92" s="206" t="s">
        <v>1173</v>
      </c>
      <c r="H92" s="207">
        <v>1</v>
      </c>
      <c r="I92" s="208"/>
      <c r="J92" s="209">
        <f>ROUND(I92*H92,2)</f>
        <v>0</v>
      </c>
      <c r="K92" s="205" t="s">
        <v>132</v>
      </c>
      <c r="L92" s="42"/>
      <c r="M92" s="210" t="s">
        <v>28</v>
      </c>
      <c r="N92" s="211" t="s">
        <v>45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1174</v>
      </c>
      <c r="AT92" s="16" t="s">
        <v>128</v>
      </c>
      <c r="AU92" s="16" t="s">
        <v>82</v>
      </c>
      <c r="AY92" s="16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82</v>
      </c>
      <c r="BK92" s="214">
        <f>ROUND(I92*H92,2)</f>
        <v>0</v>
      </c>
      <c r="BL92" s="16" t="s">
        <v>1174</v>
      </c>
      <c r="BM92" s="16" t="s">
        <v>1186</v>
      </c>
    </row>
    <row r="93" s="1" customFormat="1">
      <c r="B93" s="37"/>
      <c r="C93" s="38"/>
      <c r="D93" s="215" t="s">
        <v>135</v>
      </c>
      <c r="E93" s="38"/>
      <c r="F93" s="216" t="s">
        <v>1185</v>
      </c>
      <c r="G93" s="38"/>
      <c r="H93" s="38"/>
      <c r="I93" s="129"/>
      <c r="J93" s="38"/>
      <c r="K93" s="38"/>
      <c r="L93" s="42"/>
      <c r="M93" s="217"/>
      <c r="N93" s="78"/>
      <c r="O93" s="78"/>
      <c r="P93" s="78"/>
      <c r="Q93" s="78"/>
      <c r="R93" s="78"/>
      <c r="S93" s="78"/>
      <c r="T93" s="79"/>
      <c r="AT93" s="16" t="s">
        <v>135</v>
      </c>
      <c r="AU93" s="16" t="s">
        <v>82</v>
      </c>
    </row>
    <row r="94" s="11" customFormat="1">
      <c r="B94" s="218"/>
      <c r="C94" s="219"/>
      <c r="D94" s="215" t="s">
        <v>137</v>
      </c>
      <c r="E94" s="220" t="s">
        <v>28</v>
      </c>
      <c r="F94" s="221" t="s">
        <v>1187</v>
      </c>
      <c r="G94" s="219"/>
      <c r="H94" s="220" t="s">
        <v>28</v>
      </c>
      <c r="I94" s="222"/>
      <c r="J94" s="219"/>
      <c r="K94" s="219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137</v>
      </c>
      <c r="AU94" s="227" t="s">
        <v>82</v>
      </c>
      <c r="AV94" s="11" t="s">
        <v>82</v>
      </c>
      <c r="AW94" s="11" t="s">
        <v>35</v>
      </c>
      <c r="AX94" s="11" t="s">
        <v>74</v>
      </c>
      <c r="AY94" s="227" t="s">
        <v>126</v>
      </c>
    </row>
    <row r="95" s="11" customFormat="1">
      <c r="B95" s="218"/>
      <c r="C95" s="219"/>
      <c r="D95" s="215" t="s">
        <v>137</v>
      </c>
      <c r="E95" s="220" t="s">
        <v>28</v>
      </c>
      <c r="F95" s="221" t="s">
        <v>1188</v>
      </c>
      <c r="G95" s="219"/>
      <c r="H95" s="220" t="s">
        <v>28</v>
      </c>
      <c r="I95" s="222"/>
      <c r="J95" s="219"/>
      <c r="K95" s="219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137</v>
      </c>
      <c r="AU95" s="227" t="s">
        <v>82</v>
      </c>
      <c r="AV95" s="11" t="s">
        <v>82</v>
      </c>
      <c r="AW95" s="11" t="s">
        <v>35</v>
      </c>
      <c r="AX95" s="11" t="s">
        <v>74</v>
      </c>
      <c r="AY95" s="227" t="s">
        <v>126</v>
      </c>
    </row>
    <row r="96" s="12" customFormat="1">
      <c r="B96" s="228"/>
      <c r="C96" s="229"/>
      <c r="D96" s="215" t="s">
        <v>137</v>
      </c>
      <c r="E96" s="230" t="s">
        <v>28</v>
      </c>
      <c r="F96" s="231" t="s">
        <v>82</v>
      </c>
      <c r="G96" s="229"/>
      <c r="H96" s="232">
        <v>1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AT96" s="238" t="s">
        <v>137</v>
      </c>
      <c r="AU96" s="238" t="s">
        <v>82</v>
      </c>
      <c r="AV96" s="12" t="s">
        <v>84</v>
      </c>
      <c r="AW96" s="12" t="s">
        <v>35</v>
      </c>
      <c r="AX96" s="12" t="s">
        <v>82</v>
      </c>
      <c r="AY96" s="238" t="s">
        <v>126</v>
      </c>
    </row>
    <row r="97" s="1" customFormat="1" ht="16.5" customHeight="1">
      <c r="B97" s="37"/>
      <c r="C97" s="203" t="s">
        <v>163</v>
      </c>
      <c r="D97" s="203" t="s">
        <v>128</v>
      </c>
      <c r="E97" s="204" t="s">
        <v>1189</v>
      </c>
      <c r="F97" s="205" t="s">
        <v>1190</v>
      </c>
      <c r="G97" s="206" t="s">
        <v>1173</v>
      </c>
      <c r="H97" s="207">
        <v>1</v>
      </c>
      <c r="I97" s="208"/>
      <c r="J97" s="209">
        <f>ROUND(I97*H97,2)</f>
        <v>0</v>
      </c>
      <c r="K97" s="205" t="s">
        <v>28</v>
      </c>
      <c r="L97" s="42"/>
      <c r="M97" s="210" t="s">
        <v>28</v>
      </c>
      <c r="N97" s="211" t="s">
        <v>45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1174</v>
      </c>
      <c r="AT97" s="16" t="s">
        <v>128</v>
      </c>
      <c r="AU97" s="16" t="s">
        <v>82</v>
      </c>
      <c r="AY97" s="16" t="s">
        <v>126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82</v>
      </c>
      <c r="BK97" s="214">
        <f>ROUND(I97*H97,2)</f>
        <v>0</v>
      </c>
      <c r="BL97" s="16" t="s">
        <v>1174</v>
      </c>
      <c r="BM97" s="16" t="s">
        <v>1191</v>
      </c>
    </row>
    <row r="98" s="1" customFormat="1">
      <c r="B98" s="37"/>
      <c r="C98" s="38"/>
      <c r="D98" s="215" t="s">
        <v>135</v>
      </c>
      <c r="E98" s="38"/>
      <c r="F98" s="216" t="s">
        <v>1190</v>
      </c>
      <c r="G98" s="38"/>
      <c r="H98" s="38"/>
      <c r="I98" s="129"/>
      <c r="J98" s="38"/>
      <c r="K98" s="38"/>
      <c r="L98" s="42"/>
      <c r="M98" s="217"/>
      <c r="N98" s="78"/>
      <c r="O98" s="78"/>
      <c r="P98" s="78"/>
      <c r="Q98" s="78"/>
      <c r="R98" s="78"/>
      <c r="S98" s="78"/>
      <c r="T98" s="79"/>
      <c r="AT98" s="16" t="s">
        <v>135</v>
      </c>
      <c r="AU98" s="16" t="s">
        <v>82</v>
      </c>
    </row>
    <row r="99" s="1" customFormat="1" ht="22.5" customHeight="1">
      <c r="B99" s="37"/>
      <c r="C99" s="203" t="s">
        <v>170</v>
      </c>
      <c r="D99" s="203" t="s">
        <v>128</v>
      </c>
      <c r="E99" s="204" t="s">
        <v>1192</v>
      </c>
      <c r="F99" s="205" t="s">
        <v>1193</v>
      </c>
      <c r="G99" s="206" t="s">
        <v>1173</v>
      </c>
      <c r="H99" s="207">
        <v>1</v>
      </c>
      <c r="I99" s="208"/>
      <c r="J99" s="209">
        <f>ROUND(I99*H99,2)</f>
        <v>0</v>
      </c>
      <c r="K99" s="205" t="s">
        <v>28</v>
      </c>
      <c r="L99" s="42"/>
      <c r="M99" s="210" t="s">
        <v>28</v>
      </c>
      <c r="N99" s="211" t="s">
        <v>45</v>
      </c>
      <c r="O99" s="78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6" t="s">
        <v>1174</v>
      </c>
      <c r="AT99" s="16" t="s">
        <v>128</v>
      </c>
      <c r="AU99" s="16" t="s">
        <v>82</v>
      </c>
      <c r="AY99" s="16" t="s">
        <v>126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82</v>
      </c>
      <c r="BK99" s="214">
        <f>ROUND(I99*H99,2)</f>
        <v>0</v>
      </c>
      <c r="BL99" s="16" t="s">
        <v>1174</v>
      </c>
      <c r="BM99" s="16" t="s">
        <v>1194</v>
      </c>
    </row>
    <row r="100" s="1" customFormat="1">
      <c r="B100" s="37"/>
      <c r="C100" s="38"/>
      <c r="D100" s="215" t="s">
        <v>135</v>
      </c>
      <c r="E100" s="38"/>
      <c r="F100" s="216" t="s">
        <v>1195</v>
      </c>
      <c r="G100" s="38"/>
      <c r="H100" s="38"/>
      <c r="I100" s="129"/>
      <c r="J100" s="38"/>
      <c r="K100" s="38"/>
      <c r="L100" s="42"/>
      <c r="M100" s="217"/>
      <c r="N100" s="78"/>
      <c r="O100" s="78"/>
      <c r="P100" s="78"/>
      <c r="Q100" s="78"/>
      <c r="R100" s="78"/>
      <c r="S100" s="78"/>
      <c r="T100" s="79"/>
      <c r="AT100" s="16" t="s">
        <v>135</v>
      </c>
      <c r="AU100" s="16" t="s">
        <v>82</v>
      </c>
    </row>
    <row r="101" s="1" customFormat="1" ht="16.5" customHeight="1">
      <c r="B101" s="37"/>
      <c r="C101" s="203" t="s">
        <v>177</v>
      </c>
      <c r="D101" s="203" t="s">
        <v>128</v>
      </c>
      <c r="E101" s="204" t="s">
        <v>1196</v>
      </c>
      <c r="F101" s="205" t="s">
        <v>1197</v>
      </c>
      <c r="G101" s="206" t="s">
        <v>1173</v>
      </c>
      <c r="H101" s="207">
        <v>1</v>
      </c>
      <c r="I101" s="208"/>
      <c r="J101" s="209">
        <f>ROUND(I101*H101,2)</f>
        <v>0</v>
      </c>
      <c r="K101" s="205" t="s">
        <v>28</v>
      </c>
      <c r="L101" s="42"/>
      <c r="M101" s="210" t="s">
        <v>28</v>
      </c>
      <c r="N101" s="211" t="s">
        <v>45</v>
      </c>
      <c r="O101" s="78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6" t="s">
        <v>1174</v>
      </c>
      <c r="AT101" s="16" t="s">
        <v>128</v>
      </c>
      <c r="AU101" s="16" t="s">
        <v>82</v>
      </c>
      <c r="AY101" s="16" t="s">
        <v>126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82</v>
      </c>
      <c r="BK101" s="214">
        <f>ROUND(I101*H101,2)</f>
        <v>0</v>
      </c>
      <c r="BL101" s="16" t="s">
        <v>1174</v>
      </c>
      <c r="BM101" s="16" t="s">
        <v>1198</v>
      </c>
    </row>
    <row r="102" s="1" customFormat="1">
      <c r="B102" s="37"/>
      <c r="C102" s="38"/>
      <c r="D102" s="215" t="s">
        <v>135</v>
      </c>
      <c r="E102" s="38"/>
      <c r="F102" s="216" t="s">
        <v>1197</v>
      </c>
      <c r="G102" s="38"/>
      <c r="H102" s="38"/>
      <c r="I102" s="129"/>
      <c r="J102" s="38"/>
      <c r="K102" s="38"/>
      <c r="L102" s="42"/>
      <c r="M102" s="217"/>
      <c r="N102" s="78"/>
      <c r="O102" s="78"/>
      <c r="P102" s="78"/>
      <c r="Q102" s="78"/>
      <c r="R102" s="78"/>
      <c r="S102" s="78"/>
      <c r="T102" s="79"/>
      <c r="AT102" s="16" t="s">
        <v>135</v>
      </c>
      <c r="AU102" s="16" t="s">
        <v>82</v>
      </c>
    </row>
    <row r="103" s="11" customFormat="1">
      <c r="B103" s="218"/>
      <c r="C103" s="219"/>
      <c r="D103" s="215" t="s">
        <v>137</v>
      </c>
      <c r="E103" s="220" t="s">
        <v>28</v>
      </c>
      <c r="F103" s="221" t="s">
        <v>1199</v>
      </c>
      <c r="G103" s="219"/>
      <c r="H103" s="220" t="s">
        <v>28</v>
      </c>
      <c r="I103" s="222"/>
      <c r="J103" s="219"/>
      <c r="K103" s="219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137</v>
      </c>
      <c r="AU103" s="227" t="s">
        <v>82</v>
      </c>
      <c r="AV103" s="11" t="s">
        <v>82</v>
      </c>
      <c r="AW103" s="11" t="s">
        <v>35</v>
      </c>
      <c r="AX103" s="11" t="s">
        <v>74</v>
      </c>
      <c r="AY103" s="227" t="s">
        <v>126</v>
      </c>
    </row>
    <row r="104" s="11" customFormat="1">
      <c r="B104" s="218"/>
      <c r="C104" s="219"/>
      <c r="D104" s="215" t="s">
        <v>137</v>
      </c>
      <c r="E104" s="220" t="s">
        <v>28</v>
      </c>
      <c r="F104" s="221" t="s">
        <v>1200</v>
      </c>
      <c r="G104" s="219"/>
      <c r="H104" s="220" t="s">
        <v>28</v>
      </c>
      <c r="I104" s="222"/>
      <c r="J104" s="219"/>
      <c r="K104" s="219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137</v>
      </c>
      <c r="AU104" s="227" t="s">
        <v>82</v>
      </c>
      <c r="AV104" s="11" t="s">
        <v>82</v>
      </c>
      <c r="AW104" s="11" t="s">
        <v>35</v>
      </c>
      <c r="AX104" s="11" t="s">
        <v>74</v>
      </c>
      <c r="AY104" s="227" t="s">
        <v>126</v>
      </c>
    </row>
    <row r="105" s="12" customFormat="1">
      <c r="B105" s="228"/>
      <c r="C105" s="229"/>
      <c r="D105" s="215" t="s">
        <v>137</v>
      </c>
      <c r="E105" s="230" t="s">
        <v>28</v>
      </c>
      <c r="F105" s="231" t="s">
        <v>790</v>
      </c>
      <c r="G105" s="229"/>
      <c r="H105" s="232">
        <v>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137</v>
      </c>
      <c r="AU105" s="238" t="s">
        <v>82</v>
      </c>
      <c r="AV105" s="12" t="s">
        <v>84</v>
      </c>
      <c r="AW105" s="12" t="s">
        <v>35</v>
      </c>
      <c r="AX105" s="12" t="s">
        <v>82</v>
      </c>
      <c r="AY105" s="238" t="s">
        <v>126</v>
      </c>
    </row>
    <row r="106" s="1" customFormat="1" ht="16.5" customHeight="1">
      <c r="B106" s="37"/>
      <c r="C106" s="203" t="s">
        <v>183</v>
      </c>
      <c r="D106" s="203" t="s">
        <v>128</v>
      </c>
      <c r="E106" s="204" t="s">
        <v>1201</v>
      </c>
      <c r="F106" s="205" t="s">
        <v>1202</v>
      </c>
      <c r="G106" s="206" t="s">
        <v>1173</v>
      </c>
      <c r="H106" s="207">
        <v>1</v>
      </c>
      <c r="I106" s="208"/>
      <c r="J106" s="209">
        <f>ROUND(I106*H106,2)</f>
        <v>0</v>
      </c>
      <c r="K106" s="205" t="s">
        <v>28</v>
      </c>
      <c r="L106" s="42"/>
      <c r="M106" s="210" t="s">
        <v>28</v>
      </c>
      <c r="N106" s="211" t="s">
        <v>45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1174</v>
      </c>
      <c r="AT106" s="16" t="s">
        <v>128</v>
      </c>
      <c r="AU106" s="16" t="s">
        <v>82</v>
      </c>
      <c r="AY106" s="16" t="s">
        <v>126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82</v>
      </c>
      <c r="BK106" s="214">
        <f>ROUND(I106*H106,2)</f>
        <v>0</v>
      </c>
      <c r="BL106" s="16" t="s">
        <v>1174</v>
      </c>
      <c r="BM106" s="16" t="s">
        <v>1203</v>
      </c>
    </row>
    <row r="107" s="1" customFormat="1">
      <c r="B107" s="37"/>
      <c r="C107" s="38"/>
      <c r="D107" s="215" t="s">
        <v>135</v>
      </c>
      <c r="E107" s="38"/>
      <c r="F107" s="216" t="s">
        <v>1202</v>
      </c>
      <c r="G107" s="38"/>
      <c r="H107" s="38"/>
      <c r="I107" s="129"/>
      <c r="J107" s="38"/>
      <c r="K107" s="38"/>
      <c r="L107" s="42"/>
      <c r="M107" s="217"/>
      <c r="N107" s="78"/>
      <c r="O107" s="78"/>
      <c r="P107" s="78"/>
      <c r="Q107" s="78"/>
      <c r="R107" s="78"/>
      <c r="S107" s="78"/>
      <c r="T107" s="79"/>
      <c r="AT107" s="16" t="s">
        <v>135</v>
      </c>
      <c r="AU107" s="16" t="s">
        <v>82</v>
      </c>
    </row>
    <row r="108" s="1" customFormat="1" ht="22.5" customHeight="1">
      <c r="B108" s="37"/>
      <c r="C108" s="203" t="s">
        <v>191</v>
      </c>
      <c r="D108" s="203" t="s">
        <v>128</v>
      </c>
      <c r="E108" s="204" t="s">
        <v>1204</v>
      </c>
      <c r="F108" s="205" t="s">
        <v>1205</v>
      </c>
      <c r="G108" s="206" t="s">
        <v>1173</v>
      </c>
      <c r="H108" s="207">
        <v>1</v>
      </c>
      <c r="I108" s="208"/>
      <c r="J108" s="209">
        <f>ROUND(I108*H108,2)</f>
        <v>0</v>
      </c>
      <c r="K108" s="205" t="s">
        <v>28</v>
      </c>
      <c r="L108" s="42"/>
      <c r="M108" s="210" t="s">
        <v>28</v>
      </c>
      <c r="N108" s="211" t="s">
        <v>45</v>
      </c>
      <c r="O108" s="78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6" t="s">
        <v>1174</v>
      </c>
      <c r="AT108" s="16" t="s">
        <v>128</v>
      </c>
      <c r="AU108" s="16" t="s">
        <v>82</v>
      </c>
      <c r="AY108" s="16" t="s">
        <v>126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82</v>
      </c>
      <c r="BK108" s="214">
        <f>ROUND(I108*H108,2)</f>
        <v>0</v>
      </c>
      <c r="BL108" s="16" t="s">
        <v>1174</v>
      </c>
      <c r="BM108" s="16" t="s">
        <v>1206</v>
      </c>
    </row>
    <row r="109" s="1" customFormat="1">
      <c r="B109" s="37"/>
      <c r="C109" s="38"/>
      <c r="D109" s="215" t="s">
        <v>135</v>
      </c>
      <c r="E109" s="38"/>
      <c r="F109" s="216" t="s">
        <v>1205</v>
      </c>
      <c r="G109" s="38"/>
      <c r="H109" s="38"/>
      <c r="I109" s="129"/>
      <c r="J109" s="38"/>
      <c r="K109" s="38"/>
      <c r="L109" s="42"/>
      <c r="M109" s="217"/>
      <c r="N109" s="78"/>
      <c r="O109" s="78"/>
      <c r="P109" s="78"/>
      <c r="Q109" s="78"/>
      <c r="R109" s="78"/>
      <c r="S109" s="78"/>
      <c r="T109" s="79"/>
      <c r="AT109" s="16" t="s">
        <v>135</v>
      </c>
      <c r="AU109" s="16" t="s">
        <v>82</v>
      </c>
    </row>
    <row r="110" s="1" customFormat="1" ht="22.5" customHeight="1">
      <c r="B110" s="37"/>
      <c r="C110" s="203" t="s">
        <v>196</v>
      </c>
      <c r="D110" s="203" t="s">
        <v>128</v>
      </c>
      <c r="E110" s="204" t="s">
        <v>1207</v>
      </c>
      <c r="F110" s="205" t="s">
        <v>1208</v>
      </c>
      <c r="G110" s="206" t="s">
        <v>1173</v>
      </c>
      <c r="H110" s="207">
        <v>1</v>
      </c>
      <c r="I110" s="208"/>
      <c r="J110" s="209">
        <f>ROUND(I110*H110,2)</f>
        <v>0</v>
      </c>
      <c r="K110" s="205" t="s">
        <v>28</v>
      </c>
      <c r="L110" s="42"/>
      <c r="M110" s="210" t="s">
        <v>28</v>
      </c>
      <c r="N110" s="211" t="s">
        <v>45</v>
      </c>
      <c r="O110" s="78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6" t="s">
        <v>1174</v>
      </c>
      <c r="AT110" s="16" t="s">
        <v>128</v>
      </c>
      <c r="AU110" s="16" t="s">
        <v>82</v>
      </c>
      <c r="AY110" s="16" t="s">
        <v>126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82</v>
      </c>
      <c r="BK110" s="214">
        <f>ROUND(I110*H110,2)</f>
        <v>0</v>
      </c>
      <c r="BL110" s="16" t="s">
        <v>1174</v>
      </c>
      <c r="BM110" s="16" t="s">
        <v>1209</v>
      </c>
    </row>
    <row r="111" s="1" customFormat="1">
      <c r="B111" s="37"/>
      <c r="C111" s="38"/>
      <c r="D111" s="215" t="s">
        <v>135</v>
      </c>
      <c r="E111" s="38"/>
      <c r="F111" s="216" t="s">
        <v>1210</v>
      </c>
      <c r="G111" s="38"/>
      <c r="H111" s="38"/>
      <c r="I111" s="129"/>
      <c r="J111" s="38"/>
      <c r="K111" s="38"/>
      <c r="L111" s="42"/>
      <c r="M111" s="217"/>
      <c r="N111" s="78"/>
      <c r="O111" s="78"/>
      <c r="P111" s="78"/>
      <c r="Q111" s="78"/>
      <c r="R111" s="78"/>
      <c r="S111" s="78"/>
      <c r="T111" s="79"/>
      <c r="AT111" s="16" t="s">
        <v>135</v>
      </c>
      <c r="AU111" s="16" t="s">
        <v>82</v>
      </c>
    </row>
    <row r="112" s="1" customFormat="1" ht="16.5" customHeight="1">
      <c r="B112" s="37"/>
      <c r="C112" s="203" t="s">
        <v>203</v>
      </c>
      <c r="D112" s="203" t="s">
        <v>128</v>
      </c>
      <c r="E112" s="204" t="s">
        <v>1211</v>
      </c>
      <c r="F112" s="205" t="s">
        <v>1212</v>
      </c>
      <c r="G112" s="206" t="s">
        <v>1173</v>
      </c>
      <c r="H112" s="207">
        <v>1</v>
      </c>
      <c r="I112" s="208"/>
      <c r="J112" s="209">
        <f>ROUND(I112*H112,2)</f>
        <v>0</v>
      </c>
      <c r="K112" s="205" t="s">
        <v>28</v>
      </c>
      <c r="L112" s="42"/>
      <c r="M112" s="210" t="s">
        <v>28</v>
      </c>
      <c r="N112" s="211" t="s">
        <v>45</v>
      </c>
      <c r="O112" s="78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6" t="s">
        <v>1174</v>
      </c>
      <c r="AT112" s="16" t="s">
        <v>128</v>
      </c>
      <c r="AU112" s="16" t="s">
        <v>82</v>
      </c>
      <c r="AY112" s="16" t="s">
        <v>126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82</v>
      </c>
      <c r="BK112" s="214">
        <f>ROUND(I112*H112,2)</f>
        <v>0</v>
      </c>
      <c r="BL112" s="16" t="s">
        <v>1174</v>
      </c>
      <c r="BM112" s="16" t="s">
        <v>1213</v>
      </c>
    </row>
    <row r="113" s="1" customFormat="1">
      <c r="B113" s="37"/>
      <c r="C113" s="38"/>
      <c r="D113" s="215" t="s">
        <v>135</v>
      </c>
      <c r="E113" s="38"/>
      <c r="F113" s="216" t="s">
        <v>1212</v>
      </c>
      <c r="G113" s="38"/>
      <c r="H113" s="38"/>
      <c r="I113" s="129"/>
      <c r="J113" s="38"/>
      <c r="K113" s="38"/>
      <c r="L113" s="42"/>
      <c r="M113" s="217"/>
      <c r="N113" s="78"/>
      <c r="O113" s="78"/>
      <c r="P113" s="78"/>
      <c r="Q113" s="78"/>
      <c r="R113" s="78"/>
      <c r="S113" s="78"/>
      <c r="T113" s="79"/>
      <c r="AT113" s="16" t="s">
        <v>135</v>
      </c>
      <c r="AU113" s="16" t="s">
        <v>82</v>
      </c>
    </row>
    <row r="114" s="11" customFormat="1">
      <c r="B114" s="218"/>
      <c r="C114" s="219"/>
      <c r="D114" s="215" t="s">
        <v>137</v>
      </c>
      <c r="E114" s="220" t="s">
        <v>28</v>
      </c>
      <c r="F114" s="221" t="s">
        <v>1214</v>
      </c>
      <c r="G114" s="219"/>
      <c r="H114" s="220" t="s">
        <v>28</v>
      </c>
      <c r="I114" s="222"/>
      <c r="J114" s="219"/>
      <c r="K114" s="219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137</v>
      </c>
      <c r="AU114" s="227" t="s">
        <v>82</v>
      </c>
      <c r="AV114" s="11" t="s">
        <v>82</v>
      </c>
      <c r="AW114" s="11" t="s">
        <v>35</v>
      </c>
      <c r="AX114" s="11" t="s">
        <v>74</v>
      </c>
      <c r="AY114" s="227" t="s">
        <v>126</v>
      </c>
    </row>
    <row r="115" s="12" customFormat="1">
      <c r="B115" s="228"/>
      <c r="C115" s="229"/>
      <c r="D115" s="215" t="s">
        <v>137</v>
      </c>
      <c r="E115" s="230" t="s">
        <v>28</v>
      </c>
      <c r="F115" s="231" t="s">
        <v>790</v>
      </c>
      <c r="G115" s="229"/>
      <c r="H115" s="232">
        <v>1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137</v>
      </c>
      <c r="AU115" s="238" t="s">
        <v>82</v>
      </c>
      <c r="AV115" s="12" t="s">
        <v>84</v>
      </c>
      <c r="AW115" s="12" t="s">
        <v>35</v>
      </c>
      <c r="AX115" s="12" t="s">
        <v>82</v>
      </c>
      <c r="AY115" s="238" t="s">
        <v>126</v>
      </c>
    </row>
    <row r="116" s="1" customFormat="1" ht="16.5" customHeight="1">
      <c r="B116" s="37"/>
      <c r="C116" s="203" t="s">
        <v>217</v>
      </c>
      <c r="D116" s="203" t="s">
        <v>128</v>
      </c>
      <c r="E116" s="204" t="s">
        <v>1215</v>
      </c>
      <c r="F116" s="205" t="s">
        <v>1216</v>
      </c>
      <c r="G116" s="206" t="s">
        <v>1173</v>
      </c>
      <c r="H116" s="207">
        <v>1</v>
      </c>
      <c r="I116" s="208"/>
      <c r="J116" s="209">
        <f>ROUND(I116*H116,2)</f>
        <v>0</v>
      </c>
      <c r="K116" s="205" t="s">
        <v>28</v>
      </c>
      <c r="L116" s="42"/>
      <c r="M116" s="210" t="s">
        <v>28</v>
      </c>
      <c r="N116" s="211" t="s">
        <v>45</v>
      </c>
      <c r="O116" s="78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6" t="s">
        <v>1174</v>
      </c>
      <c r="AT116" s="16" t="s">
        <v>128</v>
      </c>
      <c r="AU116" s="16" t="s">
        <v>82</v>
      </c>
      <c r="AY116" s="16" t="s">
        <v>126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82</v>
      </c>
      <c r="BK116" s="214">
        <f>ROUND(I116*H116,2)</f>
        <v>0</v>
      </c>
      <c r="BL116" s="16" t="s">
        <v>1174</v>
      </c>
      <c r="BM116" s="16" t="s">
        <v>1217</v>
      </c>
    </row>
    <row r="117" s="1" customFormat="1">
      <c r="B117" s="37"/>
      <c r="C117" s="38"/>
      <c r="D117" s="215" t="s">
        <v>135</v>
      </c>
      <c r="E117" s="38"/>
      <c r="F117" s="216" t="s">
        <v>1216</v>
      </c>
      <c r="G117" s="38"/>
      <c r="H117" s="38"/>
      <c r="I117" s="129"/>
      <c r="J117" s="38"/>
      <c r="K117" s="38"/>
      <c r="L117" s="42"/>
      <c r="M117" s="217"/>
      <c r="N117" s="78"/>
      <c r="O117" s="78"/>
      <c r="P117" s="78"/>
      <c r="Q117" s="78"/>
      <c r="R117" s="78"/>
      <c r="S117" s="78"/>
      <c r="T117" s="79"/>
      <c r="AT117" s="16" t="s">
        <v>135</v>
      </c>
      <c r="AU117" s="16" t="s">
        <v>82</v>
      </c>
    </row>
    <row r="118" s="1" customFormat="1" ht="16.5" customHeight="1">
      <c r="B118" s="37"/>
      <c r="C118" s="203" t="s">
        <v>227</v>
      </c>
      <c r="D118" s="203" t="s">
        <v>128</v>
      </c>
      <c r="E118" s="204" t="s">
        <v>1218</v>
      </c>
      <c r="F118" s="205" t="s">
        <v>1219</v>
      </c>
      <c r="G118" s="206" t="s">
        <v>345</v>
      </c>
      <c r="H118" s="207">
        <v>2</v>
      </c>
      <c r="I118" s="208"/>
      <c r="J118" s="209">
        <f>ROUND(I118*H118,2)</f>
        <v>0</v>
      </c>
      <c r="K118" s="205" t="s">
        <v>28</v>
      </c>
      <c r="L118" s="42"/>
      <c r="M118" s="210" t="s">
        <v>28</v>
      </c>
      <c r="N118" s="211" t="s">
        <v>45</v>
      </c>
      <c r="O118" s="78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6" t="s">
        <v>1174</v>
      </c>
      <c r="AT118" s="16" t="s">
        <v>128</v>
      </c>
      <c r="AU118" s="16" t="s">
        <v>82</v>
      </c>
      <c r="AY118" s="16" t="s">
        <v>126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82</v>
      </c>
      <c r="BK118" s="214">
        <f>ROUND(I118*H118,2)</f>
        <v>0</v>
      </c>
      <c r="BL118" s="16" t="s">
        <v>1174</v>
      </c>
      <c r="BM118" s="16" t="s">
        <v>1220</v>
      </c>
    </row>
    <row r="119" s="1" customFormat="1">
      <c r="B119" s="37"/>
      <c r="C119" s="38"/>
      <c r="D119" s="215" t="s">
        <v>135</v>
      </c>
      <c r="E119" s="38"/>
      <c r="F119" s="216" t="s">
        <v>1219</v>
      </c>
      <c r="G119" s="38"/>
      <c r="H119" s="38"/>
      <c r="I119" s="129"/>
      <c r="J119" s="38"/>
      <c r="K119" s="38"/>
      <c r="L119" s="42"/>
      <c r="M119" s="217"/>
      <c r="N119" s="78"/>
      <c r="O119" s="78"/>
      <c r="P119" s="78"/>
      <c r="Q119" s="78"/>
      <c r="R119" s="78"/>
      <c r="S119" s="78"/>
      <c r="T119" s="79"/>
      <c r="AT119" s="16" t="s">
        <v>135</v>
      </c>
      <c r="AU119" s="16" t="s">
        <v>82</v>
      </c>
    </row>
    <row r="120" s="1" customFormat="1" ht="16.5" customHeight="1">
      <c r="B120" s="37"/>
      <c r="C120" s="203" t="s">
        <v>234</v>
      </c>
      <c r="D120" s="203" t="s">
        <v>128</v>
      </c>
      <c r="E120" s="204" t="s">
        <v>1221</v>
      </c>
      <c r="F120" s="205" t="s">
        <v>1222</v>
      </c>
      <c r="G120" s="206" t="s">
        <v>1173</v>
      </c>
      <c r="H120" s="207">
        <v>1</v>
      </c>
      <c r="I120" s="208"/>
      <c r="J120" s="209">
        <f>ROUND(I120*H120,2)</f>
        <v>0</v>
      </c>
      <c r="K120" s="205" t="s">
        <v>1223</v>
      </c>
      <c r="L120" s="42"/>
      <c r="M120" s="210" t="s">
        <v>28</v>
      </c>
      <c r="N120" s="211" t="s">
        <v>45</v>
      </c>
      <c r="O120" s="78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6" t="s">
        <v>1174</v>
      </c>
      <c r="AT120" s="16" t="s">
        <v>128</v>
      </c>
      <c r="AU120" s="16" t="s">
        <v>82</v>
      </c>
      <c r="AY120" s="16" t="s">
        <v>126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82</v>
      </c>
      <c r="BK120" s="214">
        <f>ROUND(I120*H120,2)</f>
        <v>0</v>
      </c>
      <c r="BL120" s="16" t="s">
        <v>1174</v>
      </c>
      <c r="BM120" s="16" t="s">
        <v>1224</v>
      </c>
    </row>
    <row r="121" s="1" customFormat="1">
      <c r="B121" s="37"/>
      <c r="C121" s="38"/>
      <c r="D121" s="215" t="s">
        <v>135</v>
      </c>
      <c r="E121" s="38"/>
      <c r="F121" s="216" t="s">
        <v>1222</v>
      </c>
      <c r="G121" s="38"/>
      <c r="H121" s="38"/>
      <c r="I121" s="129"/>
      <c r="J121" s="38"/>
      <c r="K121" s="38"/>
      <c r="L121" s="42"/>
      <c r="M121" s="217"/>
      <c r="N121" s="78"/>
      <c r="O121" s="78"/>
      <c r="P121" s="78"/>
      <c r="Q121" s="78"/>
      <c r="R121" s="78"/>
      <c r="S121" s="78"/>
      <c r="T121" s="79"/>
      <c r="AT121" s="16" t="s">
        <v>135</v>
      </c>
      <c r="AU121" s="16" t="s">
        <v>82</v>
      </c>
    </row>
    <row r="122" s="1" customFormat="1" ht="16.5" customHeight="1">
      <c r="B122" s="37"/>
      <c r="C122" s="203" t="s">
        <v>8</v>
      </c>
      <c r="D122" s="203" t="s">
        <v>128</v>
      </c>
      <c r="E122" s="204" t="s">
        <v>1225</v>
      </c>
      <c r="F122" s="205" t="s">
        <v>1226</v>
      </c>
      <c r="G122" s="206" t="s">
        <v>1173</v>
      </c>
      <c r="H122" s="207">
        <v>1</v>
      </c>
      <c r="I122" s="208"/>
      <c r="J122" s="209">
        <f>ROUND(I122*H122,2)</f>
        <v>0</v>
      </c>
      <c r="K122" s="205" t="s">
        <v>132</v>
      </c>
      <c r="L122" s="42"/>
      <c r="M122" s="210" t="s">
        <v>28</v>
      </c>
      <c r="N122" s="211" t="s">
        <v>45</v>
      </c>
      <c r="O122" s="78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6" t="s">
        <v>1174</v>
      </c>
      <c r="AT122" s="16" t="s">
        <v>128</v>
      </c>
      <c r="AU122" s="16" t="s">
        <v>82</v>
      </c>
      <c r="AY122" s="16" t="s">
        <v>126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82</v>
      </c>
      <c r="BK122" s="214">
        <f>ROUND(I122*H122,2)</f>
        <v>0</v>
      </c>
      <c r="BL122" s="16" t="s">
        <v>1174</v>
      </c>
      <c r="BM122" s="16" t="s">
        <v>1227</v>
      </c>
    </row>
    <row r="123" s="1" customFormat="1">
      <c r="B123" s="37"/>
      <c r="C123" s="38"/>
      <c r="D123" s="215" t="s">
        <v>135</v>
      </c>
      <c r="E123" s="38"/>
      <c r="F123" s="216" t="s">
        <v>1226</v>
      </c>
      <c r="G123" s="38"/>
      <c r="H123" s="38"/>
      <c r="I123" s="129"/>
      <c r="J123" s="38"/>
      <c r="K123" s="38"/>
      <c r="L123" s="42"/>
      <c r="M123" s="271"/>
      <c r="N123" s="272"/>
      <c r="O123" s="272"/>
      <c r="P123" s="272"/>
      <c r="Q123" s="272"/>
      <c r="R123" s="272"/>
      <c r="S123" s="272"/>
      <c r="T123" s="273"/>
      <c r="AT123" s="16" t="s">
        <v>135</v>
      </c>
      <c r="AU123" s="16" t="s">
        <v>82</v>
      </c>
    </row>
    <row r="124" s="1" customFormat="1" ht="6.96" customHeight="1">
      <c r="B124" s="56"/>
      <c r="C124" s="57"/>
      <c r="D124" s="57"/>
      <c r="E124" s="57"/>
      <c r="F124" s="57"/>
      <c r="G124" s="57"/>
      <c r="H124" s="57"/>
      <c r="I124" s="153"/>
      <c r="J124" s="57"/>
      <c r="K124" s="57"/>
      <c r="L124" s="42"/>
    </row>
  </sheetData>
  <sheetProtection sheet="1" autoFilter="0" formatColumns="0" formatRows="0" objects="1" scenarios="1" spinCount="100000" saltValue="qJB2DRaBn6HLebfAwRZMwF/Bi+6sP+LitCNjHn62rFVariVVKn37LC8VDmpLMucKhA1IWgLY+blgtaSr1kROHA==" hashValue="Fym10cg/SSS52aYrWxLX5PWXg7cqONv6N2HKiEenNLakT+wH6N4O9INIDt5klJc9VR3wQDKxRzo45Lzt1VgLKQ==" algorithmName="SHA-512" password="CC35"/>
  <autoFilter ref="C79:K12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2019-06-14T12:43:31Z</dcterms:created>
  <dcterms:modified xsi:type="dcterms:W3CDTF">2019-06-14T12:43:36Z</dcterms:modified>
</cp:coreProperties>
</file>